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432" windowHeight="10488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ЗВІТ'!$A$1:$BS$106</definedName>
    <definedName name="_xlnm.Print_Area" localSheetId="0">'Для розрахунку'!$A$1:$BS$93</definedName>
  </definedNames>
  <calcPr fullCalcOnLoad="1" refMode="R1C1"/>
</workbook>
</file>

<file path=xl/sharedStrings.xml><?xml version="1.0" encoding="utf-8"?>
<sst xmlns="http://schemas.openxmlformats.org/spreadsheetml/2006/main" count="260" uniqueCount="75">
  <si>
    <t>КОДИ</t>
  </si>
  <si>
    <t>Дата (рік, місяць, число)</t>
  </si>
  <si>
    <t>за ЄДРПОУ</t>
  </si>
  <si>
    <t>(найменування)</t>
  </si>
  <si>
    <t>01</t>
  </si>
  <si>
    <t>Підприємство</t>
  </si>
  <si>
    <t>Звіт про фінансові результати (Звіт про сукупний дохід)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</si>
  <si>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</si>
  <si>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</si>
  <si>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</si>
  <si>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</si>
  <si>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</si>
  <si>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</si>
  <si>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</si>
  <si>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</si>
  <si>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</si>
  <si>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</si>
  <si>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</si>
  <si>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</si>
  <si>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</si>
  <si>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</si>
  <si>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</si>
  <si>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</si>
  <si>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</si>
  <si>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</si>
  <si>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</si>
  <si>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</si>
  <si>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</si>
  <si>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</si>
  <si>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</si>
  <si>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</si>
  <si>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</si>
  <si>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</si>
  <si>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</si>
  <si>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</si>
  <si>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</si>
  <si>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</si>
  <si>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</si>
  <si>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</si>
  <si>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</si>
  <si>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</si>
  <si>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</si>
  <si>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</si>
  <si>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</si>
  <si>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</si>
  <si>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</si>
  <si>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</si>
  <si>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</si>
  <si>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</si>
  <si>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</si>
  <si>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</si>
  <si>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</si>
  <si>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</si>
  <si>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</si>
  <si>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</si>
  <si>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</si>
  <si>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</si>
  <si>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</si>
  <si>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Головний бухгалтер</t>
  </si>
  <si>
    <t>(</t>
  </si>
  <si>
    <t>)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</si>
  <si>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</si>
  <si>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</si>
  <si>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</si>
  <si>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за</t>
  </si>
  <si>
    <t>р.</t>
  </si>
  <si>
    <t>ПАТ"ГІДРОСИЛА МЗТГ"</t>
  </si>
  <si>
    <t>00235814</t>
  </si>
  <si>
    <t>Керівник                                                                                               Сидорчук І.Я.</t>
  </si>
  <si>
    <t>Головний бухгалтер                                                                          Турбина С.Ф.</t>
  </si>
  <si>
    <t>січень-грудень</t>
  </si>
  <si>
    <t>12</t>
  </si>
  <si>
    <t>31</t>
  </si>
  <si>
    <t>17</t>
  </si>
  <si>
    <t>(1306)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</si>
</sst>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#,##0.00000000000000000000"/>
    <numFmt numFmtId="200" formatCode="#,##0.000000000000000000000"/>
    <numFmt numFmtId="201" formatCode="#,##0.0000000000000000000000"/>
    <numFmt numFmtId="202" formatCode="#,##0.00000000000000000000000"/>
    <numFmt numFmtId="203" formatCode="#,##0.000000000000000000000000"/>
    <numFmt numFmtId="204" formatCode="#,##0.0000000000000000000000000"/>
    <numFmt numFmtId="205" formatCode="#,##0.00000000000000000000000000"/>
    <numFmt numFmtId="206" formatCode="#,##0.000000000000000000000000000"/>
    <numFmt numFmtId="207" formatCode="#,##0.0000000000000000000000000000"/>
    <numFmt numFmtId="208" formatCode="#,##0.00000000000000000000000000000"/>
    <numFmt numFmtId="209" formatCode="#,##0.000000000000000000000000000000"/>
    <numFmt numFmtId="210" formatCode="#,##0.0000000000000000000000000000000"/>
    <numFmt numFmtId="211" formatCode="#,##0.00000000000000000000000000000000"/>
    <numFmt numFmtId="212" formatCode="#,##0.000000000000000000000000000000000"/>
    <numFmt numFmtId="213" formatCode="#,##0.0000000000000000000000000000000000"/>
    <numFmt numFmtId="214" formatCode="#,##0.00000000000000000000000000000000000"/>
    <numFmt numFmtId="215" formatCode="#,##0.000000000000000000000000000000000000"/>
    <numFmt numFmtId="216" formatCode="#,##0.00000"/>
    <numFmt numFmtId="217" formatCode="0.00000000"/>
    <numFmt numFmtId="218" formatCode="0.0000000"/>
    <numFmt numFmtId="219" formatCode="0.000000"/>
    <numFmt numFmtId="220" formatCode="0.00000"/>
    <numFmt numFmtId="221" formatCode="0.0000000000"/>
    <numFmt numFmtId="222" formatCode="0.000000000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Alignment="1" applyProtection="1">
      <alignment horizontal="justify" vertical="center"/>
      <protection hidden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1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34" borderId="0" xfId="52" applyFont="1" applyFill="1" applyAlignment="1" quotePrefix="1">
      <alignment horizontal="justify"/>
      <protection/>
    </xf>
    <xf numFmtId="0" fontId="4" fillId="34" borderId="0" xfId="52" applyFont="1" applyFill="1" applyAlignment="1">
      <alignment horizontal="justify" vertical="center"/>
      <protection/>
    </xf>
    <xf numFmtId="0" fontId="5" fillId="34" borderId="0" xfId="52" applyFont="1" applyFill="1" applyAlignment="1" quotePrefix="1">
      <alignment horizontal="justify" vertical="center"/>
      <protection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220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33" borderId="10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justify" vertical="center" wrapText="1"/>
    </xf>
    <xf numFmtId="49" fontId="1" fillId="0" borderId="0" xfId="0" applyNumberFormat="1" applyFont="1" applyAlignment="1">
      <alignment/>
    </xf>
    <xf numFmtId="49" fontId="0" fillId="0" borderId="15" xfId="0" applyNumberForma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 vertical="center" wrapText="1"/>
    </xf>
    <xf numFmtId="216" fontId="1" fillId="0" borderId="10" xfId="0" applyNumberFormat="1" applyFont="1" applyBorder="1" applyAlignment="1">
      <alignment horizontal="center" vertical="center" wrapText="1"/>
    </xf>
    <xf numFmtId="216" fontId="1" fillId="0" borderId="14" xfId="0" applyNumberFormat="1" applyFont="1" applyBorder="1" applyAlignment="1">
      <alignment horizontal="center" vertical="center" wrapText="1"/>
    </xf>
    <xf numFmtId="216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0" fillId="0" borderId="19" xfId="0" applyNumberFormat="1" applyFill="1" applyBorder="1" applyAlignment="1" applyProtection="1">
      <alignment horizontal="center" vertical="center"/>
      <protection hidden="1"/>
    </xf>
    <xf numFmtId="0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16" xfId="0" applyNumberFormat="1" applyFill="1" applyBorder="1" applyAlignment="1" applyProtection="1">
      <alignment horizontal="center" vertical="center"/>
      <protection hidden="1"/>
    </xf>
    <xf numFmtId="0" fontId="0" fillId="0" borderId="17" xfId="0" applyNumberFormat="1" applyFill="1" applyBorder="1" applyAlignment="1" applyProtection="1">
      <alignment horizontal="center" vertical="center"/>
      <protection hidden="1"/>
    </xf>
    <xf numFmtId="0" fontId="0" fillId="0" borderId="20" xfId="0" applyNumberForma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219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justify" vertical="center"/>
      <protection hidden="1"/>
    </xf>
    <xf numFmtId="0" fontId="1" fillId="0" borderId="0" xfId="0" applyNumberFormat="1" applyFont="1" applyAlignment="1" applyProtection="1">
      <alignment/>
      <protection hidden="1"/>
    </xf>
    <xf numFmtId="0" fontId="1" fillId="0" borderId="15" xfId="0" applyNumberFormat="1" applyFont="1" applyBorder="1" applyAlignment="1" applyProtection="1">
      <alignment vertical="center" wrapText="1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vertical="center" wrapText="1"/>
      <protection hidden="1"/>
    </xf>
    <xf numFmtId="0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Border="1" applyAlignment="1" applyProtection="1">
      <alignment vertical="center" wrapText="1"/>
      <protection hidden="1"/>
    </xf>
    <xf numFmtId="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NumberFormat="1" applyFont="1" applyBorder="1" applyAlignment="1" applyProtection="1">
      <alignment vertical="center" wrapText="1"/>
      <protection hidden="1"/>
    </xf>
    <xf numFmtId="0" fontId="1" fillId="0" borderId="21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" fillId="0" borderId="18" xfId="0" applyNumberFormat="1" applyFont="1" applyBorder="1" applyAlignment="1" applyProtection="1">
      <alignment horizontal="justify" vertical="center" wrapText="1"/>
      <protection hidden="1"/>
    </xf>
    <xf numFmtId="0" fontId="8" fillId="0" borderId="12" xfId="0" applyNumberFormat="1" applyFont="1" applyBorder="1" applyAlignment="1" applyProtection="1">
      <alignment vertical="center" wrapText="1"/>
      <protection hidden="1"/>
    </xf>
    <xf numFmtId="0" fontId="8" fillId="0" borderId="19" xfId="0" applyNumberFormat="1" applyFont="1" applyBorder="1" applyAlignment="1" applyProtection="1">
      <alignment vertical="center" wrapText="1"/>
      <protection hidden="1"/>
    </xf>
    <xf numFmtId="0" fontId="8" fillId="0" borderId="13" xfId="0" applyNumberFormat="1" applyFont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Border="1" applyAlignment="1" applyProtection="1">
      <alignment horizontal="left" vertical="center" wrapText="1" indent="1"/>
      <protection hidden="1"/>
    </xf>
    <xf numFmtId="0" fontId="1" fillId="0" borderId="17" xfId="0" applyNumberFormat="1" applyFont="1" applyBorder="1" applyAlignment="1" applyProtection="1">
      <alignment horizontal="left" vertical="center" wrapText="1" indent="1"/>
      <protection hidden="1"/>
    </xf>
    <xf numFmtId="0" fontId="1" fillId="0" borderId="20" xfId="0" applyNumberFormat="1" applyFont="1" applyBorder="1" applyAlignment="1" applyProtection="1">
      <alignment horizontal="left" vertical="center" wrapText="1" inden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vertical="center" wrapText="1"/>
      <protection hidden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NumberFormat="1" applyFont="1" applyBorder="1" applyAlignment="1" applyProtection="1">
      <alignment horizontal="center" wrapText="1"/>
      <protection hidden="1"/>
    </xf>
    <xf numFmtId="0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NumberFormat="1" applyBorder="1" applyAlignment="1" applyProtection="1">
      <alignment horizontal="center" vertical="center"/>
      <protection hidden="1"/>
    </xf>
    <xf numFmtId="0" fontId="5" fillId="34" borderId="0" xfId="52" applyFont="1" applyFill="1" applyAlignment="1" applyProtection="1" quotePrefix="1">
      <alignment horizontal="justify" vertical="center"/>
      <protection hidden="1"/>
    </xf>
    <xf numFmtId="0" fontId="1" fillId="0" borderId="0" xfId="0" applyNumberFormat="1" applyFont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22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9" xfId="0" applyNumberFormat="1" applyFont="1" applyBorder="1" applyAlignment="1" applyProtection="1">
      <alignment horizontal="center" vertical="top"/>
      <protection hidden="1"/>
    </xf>
    <xf numFmtId="0" fontId="4" fillId="34" borderId="0" xfId="52" applyFont="1" applyFill="1" applyAlignment="1" applyProtection="1">
      <alignment horizontal="justify" vertical="center"/>
      <protection hidden="1"/>
    </xf>
    <xf numFmtId="0" fontId="7" fillId="0" borderId="0" xfId="0" applyNumberFormat="1" applyFont="1" applyAlignment="1" applyProtection="1">
      <alignment horizontal="center" vertical="center"/>
      <protection hidden="1"/>
    </xf>
    <xf numFmtId="49" fontId="7" fillId="0" borderId="17" xfId="0" applyNumberFormat="1" applyFont="1" applyBorder="1" applyAlignment="1" applyProtection="1">
      <alignment horizontal="center" vertical="center"/>
      <protection hidden="1"/>
    </xf>
    <xf numFmtId="0" fontId="7" fillId="0" borderId="17" xfId="0" applyNumberFormat="1" applyFont="1" applyBorder="1" applyAlignment="1" applyProtection="1">
      <alignment horizontal="center" vertical="center"/>
      <protection hidden="1"/>
    </xf>
    <xf numFmtId="0" fontId="3" fillId="34" borderId="0" xfId="52" applyFont="1" applyFill="1" applyAlignment="1" applyProtection="1" quotePrefix="1">
      <alignment horizontal="justify"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5" xfId="0" applyNumberFormat="1" applyBorder="1" applyAlignment="1" applyProtection="1">
      <alignment/>
      <protection hidden="1"/>
    </xf>
    <xf numFmtId="0" fontId="0" fillId="0" borderId="15" xfId="0" applyNumberFormat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49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22" xfId="0" applyNumberFormat="1" applyFont="1" applyBorder="1" applyAlignment="1" applyProtection="1">
      <alignment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100</xdr:row>
      <xdr:rowOff>0</xdr:rowOff>
    </xdr:from>
    <xdr:to>
      <xdr:col>68</xdr:col>
      <xdr:colOff>9525</xdr:colOff>
      <xdr:row>101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57175" y="18849975"/>
          <a:ext cx="5867400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304800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103</xdr:row>
      <xdr:rowOff>0</xdr:rowOff>
    </xdr:from>
    <xdr:to>
      <xdr:col>68</xdr:col>
      <xdr:colOff>9525</xdr:colOff>
      <xdr:row>104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57175" y="19335750"/>
          <a:ext cx="5581650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304800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1"/>
  <sheetViews>
    <sheetView showGridLines="0" showZeros="0" tabSelected="1" zoomScalePageLayoutView="0" workbookViewId="0" topLeftCell="A22">
      <selection activeCell="AZ38" sqref="AZ38:BF38"/>
    </sheetView>
  </sheetViews>
  <sheetFormatPr defaultColWidth="1.83203125" defaultRowHeight="12.75"/>
  <cols>
    <col min="1" max="57" width="1.5" style="1" customWidth="1"/>
    <col min="58" max="58" width="2.83203125" style="1" customWidth="1"/>
    <col min="59" max="59" width="5.16015625" style="1" customWidth="1"/>
    <col min="60" max="78" width="1.5" style="1" customWidth="1"/>
    <col min="79" max="82" width="11" style="1" customWidth="1"/>
    <col min="83" max="129" width="1.5" style="1" customWidth="1"/>
    <col min="130" max="16384" width="1.83203125" style="1" customWidth="1"/>
  </cols>
  <sheetData>
    <row r="1" spans="79:82" ht="9.75" customHeight="1">
      <c r="CA1" s="52" t="s">
        <v>61</v>
      </c>
      <c r="CB1" s="52"/>
      <c r="CC1" s="52"/>
      <c r="CD1" s="52"/>
    </row>
    <row r="2" spans="3:82" ht="13.5" customHeight="1">
      <c r="C2" s="3"/>
      <c r="D2" s="3"/>
      <c r="BJ2" s="124" t="s">
        <v>0</v>
      </c>
      <c r="BK2" s="125"/>
      <c r="BL2" s="125"/>
      <c r="BM2" s="125"/>
      <c r="BN2" s="125"/>
      <c r="BO2" s="125"/>
      <c r="BP2" s="125"/>
      <c r="BQ2" s="125"/>
      <c r="BR2" s="126"/>
      <c r="CA2" s="52"/>
      <c r="CB2" s="52"/>
      <c r="CC2" s="52"/>
      <c r="CD2" s="52"/>
    </row>
    <row r="3" spans="3:82" ht="13.5" customHeight="1">
      <c r="C3" s="130" t="s">
        <v>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5" t="s">
        <v>73</v>
      </c>
      <c r="BK3" s="135"/>
      <c r="BL3" s="135"/>
      <c r="BM3" s="140" t="s">
        <v>71</v>
      </c>
      <c r="BN3" s="140"/>
      <c r="BO3" s="140"/>
      <c r="BP3" s="134" t="s">
        <v>72</v>
      </c>
      <c r="BQ3" s="134"/>
      <c r="BR3" s="134"/>
      <c r="CA3" s="52"/>
      <c r="CB3" s="52"/>
      <c r="CC3" s="52"/>
      <c r="CD3" s="52"/>
    </row>
    <row r="4" spans="3:82" ht="13.5" customHeight="1">
      <c r="C4" s="131" t="s">
        <v>5</v>
      </c>
      <c r="D4" s="131"/>
      <c r="E4" s="131"/>
      <c r="F4" s="131"/>
      <c r="G4" s="131"/>
      <c r="H4" s="131"/>
      <c r="I4" s="131"/>
      <c r="J4" s="131"/>
      <c r="K4" s="131"/>
      <c r="L4" s="133" t="s">
        <v>66</v>
      </c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BA4" s="131" t="s">
        <v>2</v>
      </c>
      <c r="BB4" s="131"/>
      <c r="BC4" s="131"/>
      <c r="BD4" s="131"/>
      <c r="BE4" s="131"/>
      <c r="BF4" s="131"/>
      <c r="BG4" s="131"/>
      <c r="BH4" s="131"/>
      <c r="BI4" s="132"/>
      <c r="BJ4" s="127" t="s">
        <v>67</v>
      </c>
      <c r="BK4" s="128"/>
      <c r="BL4" s="128"/>
      <c r="BM4" s="128"/>
      <c r="BN4" s="128"/>
      <c r="BO4" s="128"/>
      <c r="BP4" s="128"/>
      <c r="BQ4" s="128"/>
      <c r="BR4" s="129"/>
      <c r="CA4" s="52"/>
      <c r="CB4" s="52"/>
      <c r="CC4" s="52"/>
      <c r="CD4" s="52"/>
    </row>
    <row r="5" spans="11:82" ht="13.5" customHeight="1">
      <c r="K5" s="2"/>
      <c r="L5" s="141" t="s">
        <v>3</v>
      </c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CA5" s="53" t="s">
        <v>62</v>
      </c>
      <c r="CB5" s="53"/>
      <c r="CC5" s="53"/>
      <c r="CD5" s="53"/>
    </row>
    <row r="6" spans="79:82" ht="12.75">
      <c r="CA6" s="53"/>
      <c r="CB6" s="53"/>
      <c r="CC6" s="53"/>
      <c r="CD6" s="53"/>
    </row>
    <row r="7" spans="3:82" ht="18" customHeight="1">
      <c r="C7" s="80" t="s">
        <v>6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CA7" s="53"/>
      <c r="CB7" s="53"/>
      <c r="CC7" s="53"/>
      <c r="CD7" s="53"/>
    </row>
    <row r="8" spans="2:82" ht="15.7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0" t="s">
        <v>64</v>
      </c>
      <c r="Z8" s="80"/>
      <c r="AA8" s="80"/>
      <c r="AB8" s="78" t="s">
        <v>70</v>
      </c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81">
        <v>20</v>
      </c>
      <c r="AQ8" s="81"/>
      <c r="AR8" s="81"/>
      <c r="AS8" s="79" t="s">
        <v>73</v>
      </c>
      <c r="AT8" s="79"/>
      <c r="AU8" s="79"/>
      <c r="AV8" s="80" t="s">
        <v>65</v>
      </c>
      <c r="AW8" s="80"/>
      <c r="AX8" s="80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CA8" s="53"/>
      <c r="CB8" s="53"/>
      <c r="CC8" s="53"/>
      <c r="CD8" s="53"/>
    </row>
    <row r="9" spans="79:82" ht="9.75" customHeight="1">
      <c r="CA9" s="54" t="s">
        <v>63</v>
      </c>
      <c r="CB9" s="54"/>
      <c r="CC9" s="54"/>
      <c r="CD9" s="54"/>
    </row>
    <row r="10" spans="42:82" ht="13.5" customHeight="1">
      <c r="AP10" s="142" t="s">
        <v>7</v>
      </c>
      <c r="AQ10" s="142"/>
      <c r="AR10" s="142"/>
      <c r="AS10" s="142"/>
      <c r="AT10" s="142"/>
      <c r="AU10" s="142"/>
      <c r="AV10" s="142"/>
      <c r="AW10" s="142"/>
      <c r="AX10" s="136" t="s">
        <v>8</v>
      </c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7"/>
      <c r="BJ10" s="124">
        <v>1801003</v>
      </c>
      <c r="BK10" s="125"/>
      <c r="BL10" s="125"/>
      <c r="BM10" s="125"/>
      <c r="BN10" s="125"/>
      <c r="BO10" s="125"/>
      <c r="BP10" s="125"/>
      <c r="BQ10" s="125"/>
      <c r="BR10" s="126"/>
      <c r="CA10" s="54"/>
      <c r="CB10" s="54"/>
      <c r="CC10" s="54"/>
      <c r="CD10" s="54"/>
    </row>
    <row r="11" ht="16.5" customHeight="1"/>
    <row r="12" spans="3:71" ht="12.75">
      <c r="C12" s="57" t="s">
        <v>9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ht="12.75"/>
    <row r="14" spans="3:70" ht="58.5" customHeight="1">
      <c r="C14" s="58" t="s">
        <v>10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 t="s">
        <v>11</v>
      </c>
      <c r="AV14" s="58"/>
      <c r="AW14" s="58"/>
      <c r="AX14" s="58"/>
      <c r="AY14" s="58" t="s">
        <v>12</v>
      </c>
      <c r="AZ14" s="58"/>
      <c r="BA14" s="58"/>
      <c r="BB14" s="58"/>
      <c r="BC14" s="58"/>
      <c r="BD14" s="58"/>
      <c r="BE14" s="58"/>
      <c r="BF14" s="58"/>
      <c r="BG14" s="58"/>
      <c r="BH14" s="58" t="s">
        <v>13</v>
      </c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3:70" ht="13.5" customHeight="1">
      <c r="C15" s="58">
        <v>1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>
        <v>2</v>
      </c>
      <c r="AV15" s="58"/>
      <c r="AW15" s="58"/>
      <c r="AX15" s="58"/>
      <c r="AY15" s="58">
        <v>3</v>
      </c>
      <c r="AZ15" s="58"/>
      <c r="BA15" s="58"/>
      <c r="BB15" s="58"/>
      <c r="BC15" s="58"/>
      <c r="BD15" s="58"/>
      <c r="BE15" s="58"/>
      <c r="BF15" s="58"/>
      <c r="BG15" s="58"/>
      <c r="BH15" s="58">
        <v>4</v>
      </c>
      <c r="BI15" s="58"/>
      <c r="BJ15" s="58"/>
      <c r="BK15" s="58"/>
      <c r="BL15" s="58"/>
      <c r="BM15" s="58"/>
      <c r="BN15" s="58"/>
      <c r="BO15" s="58"/>
      <c r="BP15" s="58"/>
      <c r="BQ15" s="58"/>
      <c r="BR15" s="58"/>
    </row>
    <row r="16" spans="3:70" ht="13.5" customHeight="1">
      <c r="C16" s="64" t="s">
        <v>14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76">
        <v>2000</v>
      </c>
      <c r="AV16" s="76"/>
      <c r="AW16" s="76"/>
      <c r="AX16" s="76"/>
      <c r="AY16" s="50">
        <v>167696</v>
      </c>
      <c r="AZ16" s="50"/>
      <c r="BA16" s="50"/>
      <c r="BB16" s="50"/>
      <c r="BC16" s="50"/>
      <c r="BD16" s="50"/>
      <c r="BE16" s="50"/>
      <c r="BF16" s="50"/>
      <c r="BG16" s="50"/>
      <c r="BH16" s="59">
        <v>132257</v>
      </c>
      <c r="BI16" s="59"/>
      <c r="BJ16" s="59"/>
      <c r="BK16" s="59"/>
      <c r="BL16" s="59"/>
      <c r="BM16" s="59"/>
      <c r="BN16" s="59"/>
      <c r="BO16" s="59"/>
      <c r="BP16" s="59"/>
      <c r="BQ16" s="59"/>
      <c r="BR16" s="59"/>
    </row>
    <row r="17" spans="3:70" ht="13.5" customHeight="1">
      <c r="C17" s="65" t="s">
        <v>15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106">
        <v>2050</v>
      </c>
      <c r="AV17" s="106"/>
      <c r="AW17" s="106"/>
      <c r="AX17" s="106"/>
      <c r="AY17" s="8" t="s">
        <v>59</v>
      </c>
      <c r="AZ17" s="105">
        <v>152336</v>
      </c>
      <c r="BA17" s="105"/>
      <c r="BB17" s="105"/>
      <c r="BC17" s="105"/>
      <c r="BD17" s="105"/>
      <c r="BE17" s="105"/>
      <c r="BF17" s="105"/>
      <c r="BG17" s="13" t="s">
        <v>60</v>
      </c>
      <c r="BH17" s="4" t="s">
        <v>59</v>
      </c>
      <c r="BI17" s="56">
        <v>114976</v>
      </c>
      <c r="BJ17" s="56"/>
      <c r="BK17" s="56"/>
      <c r="BL17" s="56"/>
      <c r="BM17" s="56"/>
      <c r="BN17" s="56"/>
      <c r="BO17" s="56"/>
      <c r="BP17" s="56"/>
      <c r="BQ17" s="56"/>
      <c r="BR17" s="5" t="s">
        <v>60</v>
      </c>
    </row>
    <row r="18" spans="3:70" ht="13.5" customHeight="1">
      <c r="C18" s="66" t="s">
        <v>16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2">
        <v>2090</v>
      </c>
      <c r="AV18" s="62"/>
      <c r="AW18" s="62"/>
      <c r="AX18" s="62"/>
      <c r="AY18" s="63">
        <f>IF(AY16&gt;AZ17,AY16-AZ17,0)</f>
        <v>15360</v>
      </c>
      <c r="AZ18" s="63"/>
      <c r="BA18" s="63"/>
      <c r="BB18" s="63"/>
      <c r="BC18" s="63"/>
      <c r="BD18" s="63"/>
      <c r="BE18" s="63"/>
      <c r="BF18" s="63"/>
      <c r="BG18" s="63"/>
      <c r="BH18" s="97">
        <f>IF(BH16&gt;BI17,BH16-BI17,0)</f>
        <v>17281</v>
      </c>
      <c r="BI18" s="98"/>
      <c r="BJ18" s="98"/>
      <c r="BK18" s="98"/>
      <c r="BL18" s="98"/>
      <c r="BM18" s="98"/>
      <c r="BN18" s="98"/>
      <c r="BO18" s="98"/>
      <c r="BP18" s="98"/>
      <c r="BQ18" s="98"/>
      <c r="BR18" s="99"/>
    </row>
    <row r="19" spans="3:70" ht="13.5" customHeight="1">
      <c r="C19" s="60" t="s">
        <v>17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/>
      <c r="AV19" s="62"/>
      <c r="AW19" s="62"/>
      <c r="AX19" s="62"/>
      <c r="AY19" s="63"/>
      <c r="AZ19" s="63"/>
      <c r="BA19" s="63"/>
      <c r="BB19" s="63"/>
      <c r="BC19" s="63"/>
      <c r="BD19" s="63"/>
      <c r="BE19" s="63"/>
      <c r="BF19" s="63"/>
      <c r="BG19" s="63"/>
      <c r="BH19" s="100"/>
      <c r="BI19" s="101"/>
      <c r="BJ19" s="101"/>
      <c r="BK19" s="101"/>
      <c r="BL19" s="101"/>
      <c r="BM19" s="101"/>
      <c r="BN19" s="101"/>
      <c r="BO19" s="101"/>
      <c r="BP19" s="101"/>
      <c r="BQ19" s="101"/>
      <c r="BR19" s="102"/>
    </row>
    <row r="20" spans="3:70" ht="13.5" customHeight="1">
      <c r="C20" s="75" t="s">
        <v>18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107">
        <v>2095</v>
      </c>
      <c r="AV20" s="107"/>
      <c r="AW20" s="107"/>
      <c r="AX20" s="107"/>
      <c r="AY20" s="14" t="s">
        <v>59</v>
      </c>
      <c r="AZ20" s="114">
        <f>IF(AZ17&gt;AY16,AZ17-AY16,0)</f>
        <v>0</v>
      </c>
      <c r="BA20" s="114"/>
      <c r="BB20" s="114"/>
      <c r="BC20" s="114"/>
      <c r="BD20" s="114"/>
      <c r="BE20" s="114"/>
      <c r="BF20" s="114"/>
      <c r="BG20" s="15" t="s">
        <v>60</v>
      </c>
      <c r="BH20" s="18" t="s">
        <v>59</v>
      </c>
      <c r="BI20" s="55">
        <f>IF(BI17&gt;BH16,BI17-BH16,0)</f>
        <v>0</v>
      </c>
      <c r="BJ20" s="55"/>
      <c r="BK20" s="55"/>
      <c r="BL20" s="55"/>
      <c r="BM20" s="55"/>
      <c r="BN20" s="55"/>
      <c r="BO20" s="55"/>
      <c r="BP20" s="55"/>
      <c r="BQ20" s="55"/>
      <c r="BR20" s="19" t="s">
        <v>60</v>
      </c>
    </row>
    <row r="21" spans="3:70" ht="13.5" customHeight="1">
      <c r="C21" s="64" t="s">
        <v>19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76">
        <v>2120</v>
      </c>
      <c r="AV21" s="76"/>
      <c r="AW21" s="76"/>
      <c r="AX21" s="76"/>
      <c r="AY21" s="50">
        <f>38419-1589-109</f>
        <v>36721</v>
      </c>
      <c r="AZ21" s="50"/>
      <c r="BA21" s="50"/>
      <c r="BB21" s="50"/>
      <c r="BC21" s="50"/>
      <c r="BD21" s="50"/>
      <c r="BE21" s="50"/>
      <c r="BF21" s="50"/>
      <c r="BG21" s="50"/>
      <c r="BH21" s="59">
        <v>12845</v>
      </c>
      <c r="BI21" s="59"/>
      <c r="BJ21" s="59"/>
      <c r="BK21" s="59"/>
      <c r="BL21" s="59"/>
      <c r="BM21" s="59"/>
      <c r="BN21" s="59"/>
      <c r="BO21" s="59"/>
      <c r="BP21" s="59"/>
      <c r="BQ21" s="59"/>
      <c r="BR21" s="59"/>
    </row>
    <row r="22" spans="3:70" ht="13.5" customHeight="1">
      <c r="C22" s="64" t="s">
        <v>20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76">
        <v>2130</v>
      </c>
      <c r="AV22" s="76"/>
      <c r="AW22" s="76"/>
      <c r="AX22" s="76"/>
      <c r="AY22" s="8" t="s">
        <v>59</v>
      </c>
      <c r="AZ22" s="105">
        <v>10078</v>
      </c>
      <c r="BA22" s="105"/>
      <c r="BB22" s="105"/>
      <c r="BC22" s="105"/>
      <c r="BD22" s="105"/>
      <c r="BE22" s="105"/>
      <c r="BF22" s="105"/>
      <c r="BG22" s="13" t="s">
        <v>60</v>
      </c>
      <c r="BH22" s="4" t="s">
        <v>59</v>
      </c>
      <c r="BI22" s="56">
        <v>7627</v>
      </c>
      <c r="BJ22" s="56"/>
      <c r="BK22" s="56"/>
      <c r="BL22" s="56"/>
      <c r="BM22" s="56"/>
      <c r="BN22" s="56"/>
      <c r="BO22" s="56"/>
      <c r="BP22" s="56"/>
      <c r="BQ22" s="56"/>
      <c r="BR22" s="5" t="s">
        <v>60</v>
      </c>
    </row>
    <row r="23" spans="3:70" ht="13.5" customHeight="1">
      <c r="C23" s="64" t="s">
        <v>21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76">
        <v>2150</v>
      </c>
      <c r="AV23" s="76"/>
      <c r="AW23" s="76"/>
      <c r="AX23" s="76"/>
      <c r="AY23" s="8" t="s">
        <v>59</v>
      </c>
      <c r="AZ23" s="105">
        <v>1716</v>
      </c>
      <c r="BA23" s="105"/>
      <c r="BB23" s="105"/>
      <c r="BC23" s="105"/>
      <c r="BD23" s="105"/>
      <c r="BE23" s="105"/>
      <c r="BF23" s="105"/>
      <c r="BG23" s="13" t="s">
        <v>60</v>
      </c>
      <c r="BH23" s="4" t="s">
        <v>59</v>
      </c>
      <c r="BI23" s="56">
        <v>974</v>
      </c>
      <c r="BJ23" s="56"/>
      <c r="BK23" s="56"/>
      <c r="BL23" s="56"/>
      <c r="BM23" s="56"/>
      <c r="BN23" s="56"/>
      <c r="BO23" s="56"/>
      <c r="BP23" s="56"/>
      <c r="BQ23" s="56"/>
      <c r="BR23" s="5" t="s">
        <v>60</v>
      </c>
    </row>
    <row r="24" spans="3:70" ht="13.5" customHeight="1">
      <c r="C24" s="65" t="s">
        <v>22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76">
        <v>2180</v>
      </c>
      <c r="AV24" s="76"/>
      <c r="AW24" s="76"/>
      <c r="AX24" s="76"/>
      <c r="AY24" s="8" t="s">
        <v>59</v>
      </c>
      <c r="AZ24" s="105">
        <f>26293-1589-109</f>
        <v>24595</v>
      </c>
      <c r="BA24" s="105"/>
      <c r="BB24" s="105"/>
      <c r="BC24" s="105"/>
      <c r="BD24" s="105"/>
      <c r="BE24" s="105"/>
      <c r="BF24" s="105"/>
      <c r="BG24" s="13" t="s">
        <v>60</v>
      </c>
      <c r="BH24" s="4" t="s">
        <v>59</v>
      </c>
      <c r="BI24" s="56">
        <v>15900</v>
      </c>
      <c r="BJ24" s="56"/>
      <c r="BK24" s="56"/>
      <c r="BL24" s="56"/>
      <c r="BM24" s="56"/>
      <c r="BN24" s="56"/>
      <c r="BO24" s="56"/>
      <c r="BP24" s="56"/>
      <c r="BQ24" s="56"/>
      <c r="BR24" s="5" t="s">
        <v>60</v>
      </c>
    </row>
    <row r="25" spans="3:70" ht="13.5" customHeight="1">
      <c r="C25" s="66" t="s">
        <v>23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104"/>
      <c r="AU25" s="108">
        <v>2190</v>
      </c>
      <c r="AV25" s="109"/>
      <c r="AW25" s="109"/>
      <c r="AX25" s="110"/>
      <c r="AY25" s="91">
        <f>IF((AY18-AZ20+AY21-AZ22-AZ23-AZ24)&gt;0,AY18-AZ20+AY21-AZ22-AZ23-AZ24,0)</f>
        <v>15692</v>
      </c>
      <c r="AZ25" s="92"/>
      <c r="BA25" s="92"/>
      <c r="BB25" s="92"/>
      <c r="BC25" s="92"/>
      <c r="BD25" s="92"/>
      <c r="BE25" s="92"/>
      <c r="BF25" s="92"/>
      <c r="BG25" s="93"/>
      <c r="BH25" s="97">
        <f>IF((BH18-BI20+BH21-BI22-BI23-BI24)&gt;0,BH18-BI20+BH21-BI22-BI23-BI24,0)</f>
        <v>5625</v>
      </c>
      <c r="BI25" s="98"/>
      <c r="BJ25" s="98"/>
      <c r="BK25" s="98"/>
      <c r="BL25" s="98"/>
      <c r="BM25" s="98"/>
      <c r="BN25" s="98"/>
      <c r="BO25" s="98"/>
      <c r="BP25" s="98"/>
      <c r="BQ25" s="98"/>
      <c r="BR25" s="99"/>
    </row>
    <row r="26" spans="3:70" ht="13.5" customHeight="1">
      <c r="C26" s="60" t="s">
        <v>17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74"/>
      <c r="AU26" s="111"/>
      <c r="AV26" s="112"/>
      <c r="AW26" s="112"/>
      <c r="AX26" s="113"/>
      <c r="AY26" s="94"/>
      <c r="AZ26" s="95"/>
      <c r="BA26" s="95"/>
      <c r="BB26" s="95"/>
      <c r="BC26" s="95"/>
      <c r="BD26" s="95"/>
      <c r="BE26" s="95"/>
      <c r="BF26" s="95"/>
      <c r="BG26" s="96"/>
      <c r="BH26" s="100"/>
      <c r="BI26" s="101"/>
      <c r="BJ26" s="101"/>
      <c r="BK26" s="101"/>
      <c r="BL26" s="101"/>
      <c r="BM26" s="101"/>
      <c r="BN26" s="101"/>
      <c r="BO26" s="101"/>
      <c r="BP26" s="101"/>
      <c r="BQ26" s="101"/>
      <c r="BR26" s="102"/>
    </row>
    <row r="27" spans="3:70" ht="13.5" customHeight="1">
      <c r="C27" s="75" t="s">
        <v>18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6">
        <v>2195</v>
      </c>
      <c r="AV27" s="76"/>
      <c r="AW27" s="76"/>
      <c r="AX27" s="76"/>
      <c r="AY27" s="14" t="s">
        <v>59</v>
      </c>
      <c r="AZ27" s="114">
        <f>IF((AY18-AZ20+AY21-AZ22-AZ23-AZ24)&lt;0,-AY18+AZ20-AY21+AZ22+AZ23+AZ24,0)</f>
        <v>0</v>
      </c>
      <c r="BA27" s="114"/>
      <c r="BB27" s="114"/>
      <c r="BC27" s="114"/>
      <c r="BD27" s="114"/>
      <c r="BE27" s="114"/>
      <c r="BF27" s="114"/>
      <c r="BG27" s="15" t="s">
        <v>60</v>
      </c>
      <c r="BH27" s="18" t="s">
        <v>59</v>
      </c>
      <c r="BI27" s="55">
        <f>IF((BH18-BI20+BH21-BI22-BI23-BI24)&lt;0,-BH18+BI20-BH21+BI22+BI23+BI24,0)</f>
        <v>0</v>
      </c>
      <c r="BJ27" s="55"/>
      <c r="BK27" s="55"/>
      <c r="BL27" s="55"/>
      <c r="BM27" s="55"/>
      <c r="BN27" s="55"/>
      <c r="BO27" s="55"/>
      <c r="BP27" s="55"/>
      <c r="BQ27" s="55"/>
      <c r="BR27" s="19" t="s">
        <v>60</v>
      </c>
    </row>
    <row r="28" spans="3:70" ht="13.5" customHeight="1">
      <c r="C28" s="64" t="s">
        <v>24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76">
        <v>2200</v>
      </c>
      <c r="AV28" s="76"/>
      <c r="AW28" s="76"/>
      <c r="AX28" s="76"/>
      <c r="AY28" s="50"/>
      <c r="AZ28" s="50"/>
      <c r="BA28" s="50"/>
      <c r="BB28" s="50"/>
      <c r="BC28" s="50"/>
      <c r="BD28" s="50"/>
      <c r="BE28" s="50"/>
      <c r="BF28" s="50"/>
      <c r="BG28" s="50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</row>
    <row r="29" spans="3:70" ht="13.5" customHeight="1">
      <c r="C29" s="64" t="s">
        <v>25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76">
        <v>2220</v>
      </c>
      <c r="AV29" s="76"/>
      <c r="AW29" s="76"/>
      <c r="AX29" s="76"/>
      <c r="AY29" s="50">
        <v>35</v>
      </c>
      <c r="AZ29" s="50"/>
      <c r="BA29" s="50"/>
      <c r="BB29" s="50"/>
      <c r="BC29" s="50"/>
      <c r="BD29" s="50"/>
      <c r="BE29" s="50"/>
      <c r="BF29" s="50"/>
      <c r="BG29" s="50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</row>
    <row r="30" spans="3:70" ht="13.5" customHeight="1">
      <c r="C30" s="64" t="s">
        <v>26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76">
        <v>2240</v>
      </c>
      <c r="AV30" s="76"/>
      <c r="AW30" s="76"/>
      <c r="AX30" s="76"/>
      <c r="AY30" s="50">
        <v>574</v>
      </c>
      <c r="AZ30" s="50"/>
      <c r="BA30" s="50"/>
      <c r="BB30" s="50"/>
      <c r="BC30" s="50"/>
      <c r="BD30" s="50"/>
      <c r="BE30" s="50"/>
      <c r="BF30" s="50"/>
      <c r="BG30" s="50"/>
      <c r="BH30" s="59">
        <v>381</v>
      </c>
      <c r="BI30" s="59"/>
      <c r="BJ30" s="59"/>
      <c r="BK30" s="59"/>
      <c r="BL30" s="59"/>
      <c r="BM30" s="59"/>
      <c r="BN30" s="59"/>
      <c r="BO30" s="59"/>
      <c r="BP30" s="59"/>
      <c r="BQ30" s="59"/>
      <c r="BR30" s="59"/>
    </row>
    <row r="31" spans="3:70" ht="13.5" customHeight="1">
      <c r="C31" s="64" t="s">
        <v>27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76">
        <v>2250</v>
      </c>
      <c r="AV31" s="76"/>
      <c r="AW31" s="76"/>
      <c r="AX31" s="76"/>
      <c r="AY31" s="8" t="s">
        <v>59</v>
      </c>
      <c r="AZ31" s="105"/>
      <c r="BA31" s="105"/>
      <c r="BB31" s="105"/>
      <c r="BC31" s="105"/>
      <c r="BD31" s="105"/>
      <c r="BE31" s="105"/>
      <c r="BF31" s="105"/>
      <c r="BG31" s="13" t="s">
        <v>60</v>
      </c>
      <c r="BH31" s="4" t="s">
        <v>59</v>
      </c>
      <c r="BI31" s="56"/>
      <c r="BJ31" s="56"/>
      <c r="BK31" s="56"/>
      <c r="BL31" s="56"/>
      <c r="BM31" s="56"/>
      <c r="BN31" s="56"/>
      <c r="BO31" s="56"/>
      <c r="BP31" s="56"/>
      <c r="BQ31" s="56"/>
      <c r="BR31" s="5" t="s">
        <v>60</v>
      </c>
    </row>
    <row r="32" spans="3:70" ht="13.5" customHeight="1">
      <c r="C32" s="64" t="s">
        <v>28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76">
        <v>2255</v>
      </c>
      <c r="AV32" s="76"/>
      <c r="AW32" s="76"/>
      <c r="AX32" s="76"/>
      <c r="AY32" s="8" t="s">
        <v>59</v>
      </c>
      <c r="AZ32" s="105"/>
      <c r="BA32" s="105"/>
      <c r="BB32" s="105"/>
      <c r="BC32" s="105"/>
      <c r="BD32" s="105"/>
      <c r="BE32" s="105"/>
      <c r="BF32" s="105"/>
      <c r="BG32" s="13" t="s">
        <v>60</v>
      </c>
      <c r="BH32" s="4" t="s">
        <v>59</v>
      </c>
      <c r="BI32" s="56"/>
      <c r="BJ32" s="56"/>
      <c r="BK32" s="56"/>
      <c r="BL32" s="56"/>
      <c r="BM32" s="56"/>
      <c r="BN32" s="56"/>
      <c r="BO32" s="56"/>
      <c r="BP32" s="56"/>
      <c r="BQ32" s="56"/>
      <c r="BR32" s="5" t="s">
        <v>60</v>
      </c>
    </row>
    <row r="33" spans="3:70" ht="13.5" customHeight="1">
      <c r="C33" s="65" t="s">
        <v>29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76">
        <v>2270</v>
      </c>
      <c r="AV33" s="76"/>
      <c r="AW33" s="76"/>
      <c r="AX33" s="76"/>
      <c r="AY33" s="8" t="s">
        <v>59</v>
      </c>
      <c r="AZ33" s="105">
        <v>140</v>
      </c>
      <c r="BA33" s="105"/>
      <c r="BB33" s="105"/>
      <c r="BC33" s="105"/>
      <c r="BD33" s="105"/>
      <c r="BE33" s="105"/>
      <c r="BF33" s="105"/>
      <c r="BG33" s="13" t="s">
        <v>60</v>
      </c>
      <c r="BH33" s="4" t="s">
        <v>59</v>
      </c>
      <c r="BI33" s="56">
        <v>47</v>
      </c>
      <c r="BJ33" s="56"/>
      <c r="BK33" s="56"/>
      <c r="BL33" s="56"/>
      <c r="BM33" s="56"/>
      <c r="BN33" s="56"/>
      <c r="BO33" s="56"/>
      <c r="BP33" s="56"/>
      <c r="BQ33" s="56"/>
      <c r="BR33" s="5" t="s">
        <v>60</v>
      </c>
    </row>
    <row r="34" spans="3:70" ht="13.5" customHeight="1">
      <c r="C34" s="66" t="s">
        <v>30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104"/>
      <c r="AU34" s="108">
        <v>2290</v>
      </c>
      <c r="AV34" s="109"/>
      <c r="AW34" s="109"/>
      <c r="AX34" s="110"/>
      <c r="AY34" s="118">
        <f>IF((AY25-AZ27+AY28+AY29+AY30-AZ31-AZ32-AZ33)&gt;0,AY25-AZ27+AY28+AY29+AY30-AZ31-AZ32-AZ33,0)</f>
        <v>16161</v>
      </c>
      <c r="AZ34" s="117"/>
      <c r="BA34" s="117"/>
      <c r="BB34" s="117"/>
      <c r="BC34" s="117"/>
      <c r="BD34" s="117"/>
      <c r="BE34" s="117"/>
      <c r="BF34" s="117"/>
      <c r="BG34" s="119"/>
      <c r="BH34" s="97">
        <f>IF((BH25-BI27+BH28+BH29+BH30-BI31-BI32-BI33)&gt;0,BH25-BI27+BH28+BH29+BH30-BI31-BI32-BI33,0)</f>
        <v>5959</v>
      </c>
      <c r="BI34" s="98"/>
      <c r="BJ34" s="98"/>
      <c r="BK34" s="98"/>
      <c r="BL34" s="98"/>
      <c r="BM34" s="98"/>
      <c r="BN34" s="98"/>
      <c r="BO34" s="98"/>
      <c r="BP34" s="98"/>
      <c r="BQ34" s="98"/>
      <c r="BR34" s="99"/>
    </row>
    <row r="35" spans="3:70" ht="13.5" customHeight="1">
      <c r="C35" s="60" t="s">
        <v>17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74"/>
      <c r="AU35" s="111"/>
      <c r="AV35" s="112"/>
      <c r="AW35" s="112"/>
      <c r="AX35" s="113"/>
      <c r="AY35" s="120"/>
      <c r="AZ35" s="121"/>
      <c r="BA35" s="121"/>
      <c r="BB35" s="121"/>
      <c r="BC35" s="121"/>
      <c r="BD35" s="121"/>
      <c r="BE35" s="121"/>
      <c r="BF35" s="121"/>
      <c r="BG35" s="122"/>
      <c r="BH35" s="100"/>
      <c r="BI35" s="101"/>
      <c r="BJ35" s="101"/>
      <c r="BK35" s="101"/>
      <c r="BL35" s="101"/>
      <c r="BM35" s="101"/>
      <c r="BN35" s="101"/>
      <c r="BO35" s="101"/>
      <c r="BP35" s="101"/>
      <c r="BQ35" s="101"/>
      <c r="BR35" s="102"/>
    </row>
    <row r="36" spans="3:70" ht="13.5" customHeight="1">
      <c r="C36" s="75" t="s">
        <v>18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50">
        <v>2295</v>
      </c>
      <c r="AV36" s="50"/>
      <c r="AW36" s="50"/>
      <c r="AX36" s="50"/>
      <c r="AY36" s="16" t="s">
        <v>59</v>
      </c>
      <c r="AZ36" s="117">
        <f>IF((AY25-AZ27+AY28+AY29+AY30-AZ31-AZ32-AZ33)&lt;0,-AY25+AZ27-AY28-AY29-AY30+AZ31+AZ32+AZ33,0)</f>
        <v>0</v>
      </c>
      <c r="BA36" s="117"/>
      <c r="BB36" s="117"/>
      <c r="BC36" s="117"/>
      <c r="BD36" s="117"/>
      <c r="BE36" s="117"/>
      <c r="BF36" s="117"/>
      <c r="BG36" s="17" t="s">
        <v>60</v>
      </c>
      <c r="BH36" s="18" t="s">
        <v>59</v>
      </c>
      <c r="BI36" s="55">
        <f>IF((BH25-BI27+BH28+BH29+BH30-BI31-BI32-BI33)&lt;0,-BH25+BI27-BH28-BH29-BH30+BI31+BI32+BI33,0)</f>
        <v>0</v>
      </c>
      <c r="BJ36" s="55"/>
      <c r="BK36" s="55"/>
      <c r="BL36" s="55"/>
      <c r="BM36" s="55"/>
      <c r="BN36" s="55"/>
      <c r="BO36" s="55"/>
      <c r="BP36" s="55"/>
      <c r="BQ36" s="55"/>
      <c r="BR36" s="19" t="s">
        <v>60</v>
      </c>
    </row>
    <row r="37" spans="3:70" ht="13.5" customHeight="1">
      <c r="C37" s="64" t="s">
        <v>31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76">
        <v>2300</v>
      </c>
      <c r="AV37" s="76"/>
      <c r="AW37" s="76"/>
      <c r="AX37" s="123"/>
      <c r="AY37" s="16" t="s">
        <v>59</v>
      </c>
      <c r="AZ37" s="117">
        <v>2913</v>
      </c>
      <c r="BA37" s="117"/>
      <c r="BB37" s="117"/>
      <c r="BC37" s="117"/>
      <c r="BD37" s="117"/>
      <c r="BE37" s="117"/>
      <c r="BF37" s="117"/>
      <c r="BG37" s="17" t="s">
        <v>60</v>
      </c>
      <c r="BH37" s="20"/>
      <c r="BI37" s="116" t="s">
        <v>74</v>
      </c>
      <c r="BJ37" s="116"/>
      <c r="BK37" s="116"/>
      <c r="BL37" s="116"/>
      <c r="BM37" s="116"/>
      <c r="BN37" s="116"/>
      <c r="BO37" s="116"/>
      <c r="BP37" s="116"/>
      <c r="BQ37" s="116"/>
      <c r="BR37" s="21"/>
    </row>
    <row r="38" spans="3:70" ht="13.5" customHeight="1">
      <c r="C38" s="138" t="s">
        <v>32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76">
        <v>2305</v>
      </c>
      <c r="AV38" s="76"/>
      <c r="AW38" s="76"/>
      <c r="AX38" s="76"/>
      <c r="AY38" s="22"/>
      <c r="AZ38" s="115"/>
      <c r="BA38" s="115"/>
      <c r="BB38" s="115"/>
      <c r="BC38" s="115"/>
      <c r="BD38" s="115"/>
      <c r="BE38" s="115"/>
      <c r="BF38" s="115"/>
      <c r="BG38" s="22"/>
      <c r="BH38" s="20"/>
      <c r="BI38" s="115"/>
      <c r="BJ38" s="115"/>
      <c r="BK38" s="115"/>
      <c r="BL38" s="115"/>
      <c r="BM38" s="115"/>
      <c r="BN38" s="115"/>
      <c r="BO38" s="115"/>
      <c r="BP38" s="115"/>
      <c r="BQ38" s="115"/>
      <c r="BR38" s="21"/>
    </row>
    <row r="39" spans="3:70" ht="13.5" customHeight="1">
      <c r="C39" s="66" t="s">
        <v>33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104"/>
      <c r="AU39" s="68">
        <v>2350</v>
      </c>
      <c r="AV39" s="69"/>
      <c r="AW39" s="69"/>
      <c r="AX39" s="70"/>
      <c r="AY39" s="91">
        <f>AY34-AZ37</f>
        <v>13248</v>
      </c>
      <c r="AZ39" s="92"/>
      <c r="BA39" s="92"/>
      <c r="BB39" s="92"/>
      <c r="BC39" s="92"/>
      <c r="BD39" s="92"/>
      <c r="BE39" s="92"/>
      <c r="BF39" s="92"/>
      <c r="BG39" s="93"/>
      <c r="BH39" s="97">
        <f>IF((BH34-BI36+BI37+BI38)&gt;0,BH34-BI36+BI37+BI38,0)</f>
        <v>4653</v>
      </c>
      <c r="BI39" s="98"/>
      <c r="BJ39" s="98"/>
      <c r="BK39" s="98"/>
      <c r="BL39" s="98"/>
      <c r="BM39" s="98"/>
      <c r="BN39" s="98"/>
      <c r="BO39" s="98"/>
      <c r="BP39" s="98"/>
      <c r="BQ39" s="98"/>
      <c r="BR39" s="99"/>
    </row>
    <row r="40" spans="3:70" ht="13.5" customHeight="1">
      <c r="C40" s="60" t="s">
        <v>17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74"/>
      <c r="AU40" s="71"/>
      <c r="AV40" s="72"/>
      <c r="AW40" s="72"/>
      <c r="AX40" s="73"/>
      <c r="AY40" s="94"/>
      <c r="AZ40" s="95"/>
      <c r="BA40" s="95"/>
      <c r="BB40" s="95"/>
      <c r="BC40" s="95"/>
      <c r="BD40" s="95"/>
      <c r="BE40" s="95"/>
      <c r="BF40" s="95"/>
      <c r="BG40" s="96"/>
      <c r="BH40" s="100"/>
      <c r="BI40" s="101"/>
      <c r="BJ40" s="101"/>
      <c r="BK40" s="101"/>
      <c r="BL40" s="101"/>
      <c r="BM40" s="101"/>
      <c r="BN40" s="101"/>
      <c r="BO40" s="101"/>
      <c r="BP40" s="101"/>
      <c r="BQ40" s="101"/>
      <c r="BR40" s="102"/>
    </row>
    <row r="41" spans="3:70" ht="13.5" customHeight="1">
      <c r="C41" s="75" t="s">
        <v>18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50">
        <v>2355</v>
      </c>
      <c r="AV41" s="50"/>
      <c r="AW41" s="50"/>
      <c r="AX41" s="50"/>
      <c r="AY41" s="14" t="s">
        <v>59</v>
      </c>
      <c r="AZ41" s="114">
        <f>IF((AY34-AZ36+AZ37+AZ38)&lt;0,ABS(AY34-AZ36+AZ37+AZ38),0)</f>
        <v>0</v>
      </c>
      <c r="BA41" s="114"/>
      <c r="BB41" s="114"/>
      <c r="BC41" s="114"/>
      <c r="BD41" s="114"/>
      <c r="BE41" s="114"/>
      <c r="BF41" s="114"/>
      <c r="BG41" s="15" t="s">
        <v>60</v>
      </c>
      <c r="BH41" s="18" t="s">
        <v>59</v>
      </c>
      <c r="BI41" s="55"/>
      <c r="BJ41" s="55"/>
      <c r="BK41" s="55"/>
      <c r="BL41" s="55"/>
      <c r="BM41" s="55"/>
      <c r="BN41" s="55"/>
      <c r="BO41" s="55"/>
      <c r="BP41" s="55"/>
      <c r="BQ41" s="55"/>
      <c r="BR41" s="19" t="s">
        <v>60</v>
      </c>
    </row>
    <row r="54" spans="3:70" ht="12.75">
      <c r="C54" s="57" t="s">
        <v>34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</row>
    <row r="56" spans="3:70" ht="51" customHeight="1">
      <c r="C56" s="58" t="s">
        <v>10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 t="s">
        <v>11</v>
      </c>
      <c r="AV56" s="58"/>
      <c r="AW56" s="58"/>
      <c r="AX56" s="58"/>
      <c r="AY56" s="58" t="s">
        <v>12</v>
      </c>
      <c r="AZ56" s="58"/>
      <c r="BA56" s="58"/>
      <c r="BB56" s="58"/>
      <c r="BC56" s="58"/>
      <c r="BD56" s="58"/>
      <c r="BE56" s="58"/>
      <c r="BF56" s="58"/>
      <c r="BG56" s="58"/>
      <c r="BH56" s="58" t="s">
        <v>13</v>
      </c>
      <c r="BI56" s="58"/>
      <c r="BJ56" s="58"/>
      <c r="BK56" s="58"/>
      <c r="BL56" s="58"/>
      <c r="BM56" s="58"/>
      <c r="BN56" s="58"/>
      <c r="BO56" s="58"/>
      <c r="BP56" s="58"/>
      <c r="BQ56" s="58"/>
      <c r="BR56" s="58"/>
    </row>
    <row r="57" spans="3:70" ht="13.5" customHeight="1">
      <c r="C57" s="58">
        <v>1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>
        <v>2</v>
      </c>
      <c r="AV57" s="58"/>
      <c r="AW57" s="58"/>
      <c r="AX57" s="58"/>
      <c r="AY57" s="58">
        <v>3</v>
      </c>
      <c r="AZ57" s="58"/>
      <c r="BA57" s="58"/>
      <c r="BB57" s="58"/>
      <c r="BC57" s="58"/>
      <c r="BD57" s="58"/>
      <c r="BE57" s="58"/>
      <c r="BF57" s="58"/>
      <c r="BG57" s="58"/>
      <c r="BH57" s="58">
        <v>4</v>
      </c>
      <c r="BI57" s="58"/>
      <c r="BJ57" s="58"/>
      <c r="BK57" s="58"/>
      <c r="BL57" s="58"/>
      <c r="BM57" s="58"/>
      <c r="BN57" s="58"/>
      <c r="BO57" s="58"/>
      <c r="BP57" s="58"/>
      <c r="BQ57" s="58"/>
      <c r="BR57" s="58"/>
    </row>
    <row r="58" spans="3:70" ht="13.5" customHeight="1">
      <c r="C58" s="84" t="s">
        <v>35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50">
        <v>2400</v>
      </c>
      <c r="AV58" s="50"/>
      <c r="AW58" s="50"/>
      <c r="AX58" s="50"/>
      <c r="AY58" s="9"/>
      <c r="AZ58" s="48"/>
      <c r="BA58" s="48"/>
      <c r="BB58" s="48"/>
      <c r="BC58" s="48"/>
      <c r="BD58" s="48"/>
      <c r="BE58" s="48"/>
      <c r="BF58" s="48"/>
      <c r="BG58" s="23"/>
      <c r="BH58" s="24"/>
      <c r="BI58" s="48"/>
      <c r="BJ58" s="48"/>
      <c r="BK58" s="48"/>
      <c r="BL58" s="48"/>
      <c r="BM58" s="48"/>
      <c r="BN58" s="48"/>
      <c r="BO58" s="48"/>
      <c r="BP58" s="48"/>
      <c r="BQ58" s="48"/>
      <c r="BR58" s="10"/>
    </row>
    <row r="59" spans="3:70" ht="13.5" customHeight="1">
      <c r="C59" s="84" t="s">
        <v>36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50">
        <v>2405</v>
      </c>
      <c r="AV59" s="50"/>
      <c r="AW59" s="50"/>
      <c r="AX59" s="50"/>
      <c r="AY59" s="9"/>
      <c r="AZ59" s="48"/>
      <c r="BA59" s="48"/>
      <c r="BB59" s="48"/>
      <c r="BC59" s="48"/>
      <c r="BD59" s="48"/>
      <c r="BE59" s="48"/>
      <c r="BF59" s="48"/>
      <c r="BG59" s="23"/>
      <c r="BH59" s="24"/>
      <c r="BI59" s="48"/>
      <c r="BJ59" s="48"/>
      <c r="BK59" s="48"/>
      <c r="BL59" s="48"/>
      <c r="BM59" s="48"/>
      <c r="BN59" s="48"/>
      <c r="BO59" s="48"/>
      <c r="BP59" s="48"/>
      <c r="BQ59" s="48"/>
      <c r="BR59" s="10"/>
    </row>
    <row r="60" spans="3:70" ht="13.5" customHeight="1">
      <c r="C60" s="84" t="s">
        <v>37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76">
        <v>2410</v>
      </c>
      <c r="AV60" s="76"/>
      <c r="AW60" s="76"/>
      <c r="AX60" s="76"/>
      <c r="AY60" s="9"/>
      <c r="AZ60" s="48"/>
      <c r="BA60" s="48"/>
      <c r="BB60" s="48"/>
      <c r="BC60" s="48"/>
      <c r="BD60" s="48"/>
      <c r="BE60" s="48"/>
      <c r="BF60" s="48"/>
      <c r="BG60" s="23"/>
      <c r="BH60" s="24"/>
      <c r="BI60" s="48"/>
      <c r="BJ60" s="48"/>
      <c r="BK60" s="48"/>
      <c r="BL60" s="48"/>
      <c r="BM60" s="48"/>
      <c r="BN60" s="48"/>
      <c r="BO60" s="48"/>
      <c r="BP60" s="48"/>
      <c r="BQ60" s="48"/>
      <c r="BR60" s="10"/>
    </row>
    <row r="61" spans="3:70" ht="13.5" customHeight="1">
      <c r="C61" s="84" t="s">
        <v>38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50">
        <v>2415</v>
      </c>
      <c r="AV61" s="50"/>
      <c r="AW61" s="50"/>
      <c r="AX61" s="50"/>
      <c r="AY61" s="9"/>
      <c r="AZ61" s="48"/>
      <c r="BA61" s="48"/>
      <c r="BB61" s="48"/>
      <c r="BC61" s="48"/>
      <c r="BD61" s="48"/>
      <c r="BE61" s="48"/>
      <c r="BF61" s="48"/>
      <c r="BG61" s="23"/>
      <c r="BH61" s="24"/>
      <c r="BI61" s="48"/>
      <c r="BJ61" s="48"/>
      <c r="BK61" s="48"/>
      <c r="BL61" s="48"/>
      <c r="BM61" s="48"/>
      <c r="BN61" s="48"/>
      <c r="BO61" s="48"/>
      <c r="BP61" s="48"/>
      <c r="BQ61" s="48"/>
      <c r="BR61" s="10"/>
    </row>
    <row r="62" spans="3:70" ht="13.5" customHeight="1">
      <c r="C62" s="84" t="s">
        <v>39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50">
        <v>2445</v>
      </c>
      <c r="AV62" s="50"/>
      <c r="AW62" s="50"/>
      <c r="AX62" s="50"/>
      <c r="AY62" s="9"/>
      <c r="AZ62" s="48"/>
      <c r="BA62" s="48"/>
      <c r="BB62" s="48"/>
      <c r="BC62" s="48"/>
      <c r="BD62" s="48"/>
      <c r="BE62" s="48"/>
      <c r="BF62" s="48"/>
      <c r="BG62" s="23"/>
      <c r="BH62" s="24"/>
      <c r="BI62" s="48"/>
      <c r="BJ62" s="48"/>
      <c r="BK62" s="48"/>
      <c r="BL62" s="48"/>
      <c r="BM62" s="48"/>
      <c r="BN62" s="48"/>
      <c r="BO62" s="48"/>
      <c r="BP62" s="48"/>
      <c r="BQ62" s="48"/>
      <c r="BR62" s="10"/>
    </row>
    <row r="63" spans="3:70" ht="13.5" customHeight="1">
      <c r="C63" s="85" t="s">
        <v>40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103">
        <v>2450</v>
      </c>
      <c r="AV63" s="103"/>
      <c r="AW63" s="103"/>
      <c r="AX63" s="103"/>
      <c r="AY63" s="11"/>
      <c r="AZ63" s="47">
        <f>SUM(AZ58:BF62)</f>
        <v>0</v>
      </c>
      <c r="BA63" s="47"/>
      <c r="BB63" s="47"/>
      <c r="BC63" s="47"/>
      <c r="BD63" s="47"/>
      <c r="BE63" s="47"/>
      <c r="BF63" s="47"/>
      <c r="BG63" s="25"/>
      <c r="BH63" s="26"/>
      <c r="BI63" s="47">
        <f>SUM(BH58:BR62)</f>
        <v>0</v>
      </c>
      <c r="BJ63" s="47"/>
      <c r="BK63" s="47"/>
      <c r="BL63" s="47"/>
      <c r="BM63" s="47"/>
      <c r="BN63" s="47"/>
      <c r="BO63" s="47"/>
      <c r="BP63" s="47"/>
      <c r="BQ63" s="47"/>
      <c r="BR63" s="12"/>
    </row>
    <row r="64" spans="3:70" ht="13.5" customHeight="1">
      <c r="C64" s="84" t="s">
        <v>41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50">
        <v>2455</v>
      </c>
      <c r="AV64" s="50"/>
      <c r="AW64" s="50"/>
      <c r="AX64" s="50"/>
      <c r="AY64" s="9"/>
      <c r="AZ64" s="48"/>
      <c r="BA64" s="48"/>
      <c r="BB64" s="48"/>
      <c r="BC64" s="48"/>
      <c r="BD64" s="48"/>
      <c r="BE64" s="48"/>
      <c r="BF64" s="48"/>
      <c r="BG64" s="23"/>
      <c r="BH64" s="24"/>
      <c r="BI64" s="48"/>
      <c r="BJ64" s="48"/>
      <c r="BK64" s="48"/>
      <c r="BL64" s="48"/>
      <c r="BM64" s="48"/>
      <c r="BN64" s="48"/>
      <c r="BO64" s="48"/>
      <c r="BP64" s="48"/>
      <c r="BQ64" s="48"/>
      <c r="BR64" s="10"/>
    </row>
    <row r="65" spans="3:70" ht="13.5" customHeight="1">
      <c r="C65" s="85" t="s">
        <v>42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103">
        <v>2460</v>
      </c>
      <c r="AV65" s="103"/>
      <c r="AW65" s="103"/>
      <c r="AX65" s="103"/>
      <c r="AY65" s="11"/>
      <c r="AZ65" s="47">
        <f>AZ63+AZ64</f>
        <v>0</v>
      </c>
      <c r="BA65" s="47"/>
      <c r="BB65" s="47"/>
      <c r="BC65" s="47"/>
      <c r="BD65" s="47"/>
      <c r="BE65" s="47"/>
      <c r="BF65" s="47"/>
      <c r="BG65" s="25"/>
      <c r="BH65" s="26"/>
      <c r="BI65" s="47">
        <f>BI63+BI64</f>
        <v>0</v>
      </c>
      <c r="BJ65" s="47"/>
      <c r="BK65" s="47"/>
      <c r="BL65" s="47"/>
      <c r="BM65" s="47"/>
      <c r="BN65" s="47"/>
      <c r="BO65" s="47"/>
      <c r="BP65" s="47"/>
      <c r="BQ65" s="47"/>
      <c r="BR65" s="12"/>
    </row>
    <row r="66" spans="3:70" ht="13.5" customHeight="1">
      <c r="C66" s="85" t="s">
        <v>43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103">
        <v>2465</v>
      </c>
      <c r="AV66" s="103"/>
      <c r="AW66" s="103"/>
      <c r="AX66" s="103"/>
      <c r="AY66" s="11"/>
      <c r="AZ66" s="47">
        <f>AY39+AZ65-AZ41</f>
        <v>13248</v>
      </c>
      <c r="BA66" s="47"/>
      <c r="BB66" s="47"/>
      <c r="BC66" s="47"/>
      <c r="BD66" s="47"/>
      <c r="BE66" s="47"/>
      <c r="BF66" s="47"/>
      <c r="BG66" s="25"/>
      <c r="BH66" s="26">
        <f>BH65+BH39-BI41</f>
        <v>4653</v>
      </c>
      <c r="BI66" s="47">
        <f>BI65+BH39-BI41</f>
        <v>4653</v>
      </c>
      <c r="BJ66" s="47"/>
      <c r="BK66" s="47"/>
      <c r="BL66" s="47"/>
      <c r="BM66" s="47"/>
      <c r="BN66" s="47"/>
      <c r="BO66" s="47"/>
      <c r="BP66" s="47"/>
      <c r="BQ66" s="47"/>
      <c r="BR66" s="12"/>
    </row>
    <row r="68" spans="3:70" ht="12.75">
      <c r="C68" s="57" t="s">
        <v>44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</row>
    <row r="70" spans="3:70" ht="51.75" customHeight="1">
      <c r="C70" s="58" t="s">
        <v>45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 t="s">
        <v>11</v>
      </c>
      <c r="AV70" s="58"/>
      <c r="AW70" s="58"/>
      <c r="AX70" s="58"/>
      <c r="AY70" s="76" t="s">
        <v>12</v>
      </c>
      <c r="AZ70" s="76"/>
      <c r="BA70" s="76"/>
      <c r="BB70" s="76"/>
      <c r="BC70" s="76"/>
      <c r="BD70" s="76"/>
      <c r="BE70" s="76"/>
      <c r="BF70" s="76"/>
      <c r="BG70" s="76"/>
      <c r="BH70" s="76" t="s">
        <v>13</v>
      </c>
      <c r="BI70" s="76"/>
      <c r="BJ70" s="76"/>
      <c r="BK70" s="76"/>
      <c r="BL70" s="76"/>
      <c r="BM70" s="76"/>
      <c r="BN70" s="76"/>
      <c r="BO70" s="76"/>
      <c r="BP70" s="76"/>
      <c r="BQ70" s="76"/>
      <c r="BR70" s="76"/>
    </row>
    <row r="71" spans="3:70" ht="13.5" customHeight="1">
      <c r="C71" s="58">
        <v>1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>
        <v>2</v>
      </c>
      <c r="AV71" s="58"/>
      <c r="AW71" s="58"/>
      <c r="AX71" s="58"/>
      <c r="AY71" s="76">
        <v>3</v>
      </c>
      <c r="AZ71" s="76"/>
      <c r="BA71" s="76"/>
      <c r="BB71" s="76"/>
      <c r="BC71" s="76"/>
      <c r="BD71" s="76"/>
      <c r="BE71" s="76"/>
      <c r="BF71" s="76"/>
      <c r="BG71" s="76"/>
      <c r="BH71" s="76">
        <v>4</v>
      </c>
      <c r="BI71" s="76"/>
      <c r="BJ71" s="76"/>
      <c r="BK71" s="76"/>
      <c r="BL71" s="76"/>
      <c r="BM71" s="76"/>
      <c r="BN71" s="76"/>
      <c r="BO71" s="76"/>
      <c r="BP71" s="76"/>
      <c r="BQ71" s="76"/>
      <c r="BR71" s="76"/>
    </row>
    <row r="72" spans="3:70" ht="13.5" customHeight="1">
      <c r="C72" s="84" t="s">
        <v>46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58">
        <v>2500</v>
      </c>
      <c r="AV72" s="58"/>
      <c r="AW72" s="58"/>
      <c r="AX72" s="58"/>
      <c r="AY72" s="59">
        <v>116314</v>
      </c>
      <c r="AZ72" s="59"/>
      <c r="BA72" s="59"/>
      <c r="BB72" s="59"/>
      <c r="BC72" s="59"/>
      <c r="BD72" s="59"/>
      <c r="BE72" s="59"/>
      <c r="BF72" s="59"/>
      <c r="BG72" s="59"/>
      <c r="BH72" s="51">
        <v>91523</v>
      </c>
      <c r="BI72" s="51"/>
      <c r="BJ72" s="51"/>
      <c r="BK72" s="51"/>
      <c r="BL72" s="51"/>
      <c r="BM72" s="51"/>
      <c r="BN72" s="51"/>
      <c r="BO72" s="51"/>
      <c r="BP72" s="51"/>
      <c r="BQ72" s="51"/>
      <c r="BR72" s="51"/>
    </row>
    <row r="73" spans="3:70" ht="13.5" customHeight="1">
      <c r="C73" s="84" t="s">
        <v>47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58">
        <v>2505</v>
      </c>
      <c r="AV73" s="58"/>
      <c r="AW73" s="58"/>
      <c r="AX73" s="58"/>
      <c r="AY73" s="59">
        <v>33583</v>
      </c>
      <c r="AZ73" s="59"/>
      <c r="BA73" s="59"/>
      <c r="BB73" s="59"/>
      <c r="BC73" s="59"/>
      <c r="BD73" s="59"/>
      <c r="BE73" s="59"/>
      <c r="BF73" s="59"/>
      <c r="BG73" s="59"/>
      <c r="BH73" s="51">
        <v>23122</v>
      </c>
      <c r="BI73" s="51"/>
      <c r="BJ73" s="51"/>
      <c r="BK73" s="51"/>
      <c r="BL73" s="51"/>
      <c r="BM73" s="51"/>
      <c r="BN73" s="51"/>
      <c r="BO73" s="51"/>
      <c r="BP73" s="51"/>
      <c r="BQ73" s="51"/>
      <c r="BR73" s="51"/>
    </row>
    <row r="74" spans="3:70" ht="13.5" customHeight="1">
      <c r="C74" s="84" t="s">
        <v>48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58">
        <v>2510</v>
      </c>
      <c r="AV74" s="58"/>
      <c r="AW74" s="58"/>
      <c r="AX74" s="58"/>
      <c r="AY74" s="59">
        <v>8277</v>
      </c>
      <c r="AZ74" s="59"/>
      <c r="BA74" s="59"/>
      <c r="BB74" s="59"/>
      <c r="BC74" s="59"/>
      <c r="BD74" s="59"/>
      <c r="BE74" s="59"/>
      <c r="BF74" s="59"/>
      <c r="BG74" s="59"/>
      <c r="BH74" s="51">
        <v>5958</v>
      </c>
      <c r="BI74" s="51"/>
      <c r="BJ74" s="51"/>
      <c r="BK74" s="51"/>
      <c r="BL74" s="51"/>
      <c r="BM74" s="51"/>
      <c r="BN74" s="51"/>
      <c r="BO74" s="51"/>
      <c r="BP74" s="51"/>
      <c r="BQ74" s="51"/>
      <c r="BR74" s="51"/>
    </row>
    <row r="75" spans="3:70" ht="13.5" customHeight="1">
      <c r="C75" s="84" t="s">
        <v>49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58">
        <v>2515</v>
      </c>
      <c r="AV75" s="58"/>
      <c r="AW75" s="58"/>
      <c r="AX75" s="58"/>
      <c r="AY75" s="59">
        <v>12731</v>
      </c>
      <c r="AZ75" s="59"/>
      <c r="BA75" s="59"/>
      <c r="BB75" s="59"/>
      <c r="BC75" s="59"/>
      <c r="BD75" s="59"/>
      <c r="BE75" s="59"/>
      <c r="BF75" s="59"/>
      <c r="BG75" s="59"/>
      <c r="BH75" s="51">
        <v>7479</v>
      </c>
      <c r="BI75" s="51"/>
      <c r="BJ75" s="51"/>
      <c r="BK75" s="51"/>
      <c r="BL75" s="51"/>
      <c r="BM75" s="51"/>
      <c r="BN75" s="51"/>
      <c r="BO75" s="51"/>
      <c r="BP75" s="51"/>
      <c r="BQ75" s="51"/>
      <c r="BR75" s="51"/>
    </row>
    <row r="76" spans="3:70" ht="13.5" customHeight="1">
      <c r="C76" s="84" t="s">
        <v>22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58">
        <v>2520</v>
      </c>
      <c r="AV76" s="58"/>
      <c r="AW76" s="58"/>
      <c r="AX76" s="58"/>
      <c r="AY76" s="59">
        <v>8226</v>
      </c>
      <c r="AZ76" s="59"/>
      <c r="BA76" s="59"/>
      <c r="BB76" s="59"/>
      <c r="BC76" s="59"/>
      <c r="BD76" s="59"/>
      <c r="BE76" s="59"/>
      <c r="BF76" s="59"/>
      <c r="BG76" s="59"/>
      <c r="BH76" s="51">
        <v>5974</v>
      </c>
      <c r="BI76" s="51"/>
      <c r="BJ76" s="51"/>
      <c r="BK76" s="51"/>
      <c r="BL76" s="51"/>
      <c r="BM76" s="51"/>
      <c r="BN76" s="51"/>
      <c r="BO76" s="51"/>
      <c r="BP76" s="51"/>
      <c r="BQ76" s="51"/>
      <c r="BR76" s="51"/>
    </row>
    <row r="77" spans="3:70" ht="13.5" customHeight="1">
      <c r="C77" s="85" t="s">
        <v>50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9">
        <v>2550</v>
      </c>
      <c r="AV77" s="89"/>
      <c r="AW77" s="89"/>
      <c r="AX77" s="89"/>
      <c r="AY77" s="86">
        <f>SUM(AY72:BG76)</f>
        <v>179131</v>
      </c>
      <c r="AZ77" s="87"/>
      <c r="BA77" s="87"/>
      <c r="BB77" s="87"/>
      <c r="BC77" s="87"/>
      <c r="BD77" s="87"/>
      <c r="BE77" s="87"/>
      <c r="BF77" s="87"/>
      <c r="BG77" s="88"/>
      <c r="BH77" s="90">
        <f>SUM(BH72:BR76)</f>
        <v>134056</v>
      </c>
      <c r="BI77" s="90"/>
      <c r="BJ77" s="90"/>
      <c r="BK77" s="90"/>
      <c r="BL77" s="90"/>
      <c r="BM77" s="90"/>
      <c r="BN77" s="90"/>
      <c r="BO77" s="90"/>
      <c r="BP77" s="90"/>
      <c r="BQ77" s="90"/>
      <c r="BR77" s="90"/>
    </row>
    <row r="79" spans="3:70" ht="12.75">
      <c r="C79" s="57" t="s">
        <v>51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</row>
    <row r="81" spans="3:70" ht="53.25" customHeight="1">
      <c r="C81" s="76" t="s">
        <v>45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 t="s">
        <v>11</v>
      </c>
      <c r="AV81" s="76"/>
      <c r="AW81" s="76"/>
      <c r="AX81" s="76"/>
      <c r="AY81" s="76" t="s">
        <v>12</v>
      </c>
      <c r="AZ81" s="76"/>
      <c r="BA81" s="76"/>
      <c r="BB81" s="76"/>
      <c r="BC81" s="76"/>
      <c r="BD81" s="76"/>
      <c r="BE81" s="76"/>
      <c r="BF81" s="76"/>
      <c r="BG81" s="76"/>
      <c r="BH81" s="76" t="s">
        <v>13</v>
      </c>
      <c r="BI81" s="76"/>
      <c r="BJ81" s="76"/>
      <c r="BK81" s="76"/>
      <c r="BL81" s="76"/>
      <c r="BM81" s="76"/>
      <c r="BN81" s="76"/>
      <c r="BO81" s="76"/>
      <c r="BP81" s="76"/>
      <c r="BQ81" s="76"/>
      <c r="BR81" s="76"/>
    </row>
    <row r="82" spans="3:70" ht="13.5" customHeight="1">
      <c r="C82" s="76">
        <v>1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>
        <v>2</v>
      </c>
      <c r="AV82" s="76"/>
      <c r="AW82" s="76"/>
      <c r="AX82" s="76"/>
      <c r="AY82" s="76">
        <v>3</v>
      </c>
      <c r="AZ82" s="76"/>
      <c r="BA82" s="76"/>
      <c r="BB82" s="76"/>
      <c r="BC82" s="76"/>
      <c r="BD82" s="76"/>
      <c r="BE82" s="76"/>
      <c r="BF82" s="76"/>
      <c r="BG82" s="76"/>
      <c r="BH82" s="76">
        <v>4</v>
      </c>
      <c r="BI82" s="76"/>
      <c r="BJ82" s="76"/>
      <c r="BK82" s="76"/>
      <c r="BL82" s="76"/>
      <c r="BM82" s="76"/>
      <c r="BN82" s="76"/>
      <c r="BO82" s="76"/>
      <c r="BP82" s="76"/>
      <c r="BQ82" s="76"/>
      <c r="BR82" s="76"/>
    </row>
    <row r="83" spans="3:70" ht="13.5" customHeight="1">
      <c r="C83" s="82" t="s">
        <v>52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76">
        <v>2600</v>
      </c>
      <c r="AV83" s="76"/>
      <c r="AW83" s="76"/>
      <c r="AX83" s="76"/>
      <c r="AY83" s="50">
        <v>38871334</v>
      </c>
      <c r="AZ83" s="50"/>
      <c r="BA83" s="50"/>
      <c r="BB83" s="50"/>
      <c r="BC83" s="50"/>
      <c r="BD83" s="50"/>
      <c r="BE83" s="50"/>
      <c r="BF83" s="50"/>
      <c r="BG83" s="50"/>
      <c r="BH83" s="50">
        <v>38871334</v>
      </c>
      <c r="BI83" s="50"/>
      <c r="BJ83" s="50"/>
      <c r="BK83" s="50"/>
      <c r="BL83" s="50"/>
      <c r="BM83" s="50"/>
      <c r="BN83" s="50"/>
      <c r="BO83" s="50"/>
      <c r="BP83" s="50"/>
      <c r="BQ83" s="50"/>
      <c r="BR83" s="50"/>
    </row>
    <row r="84" spans="3:70" ht="13.5" customHeight="1">
      <c r="C84" s="82" t="s">
        <v>53</v>
      </c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76">
        <v>2605</v>
      </c>
      <c r="AV84" s="76"/>
      <c r="AW84" s="76"/>
      <c r="AX84" s="76"/>
      <c r="AY84" s="50">
        <v>38871334</v>
      </c>
      <c r="AZ84" s="50"/>
      <c r="BA84" s="50"/>
      <c r="BB84" s="50"/>
      <c r="BC84" s="50"/>
      <c r="BD84" s="50"/>
      <c r="BE84" s="50"/>
      <c r="BF84" s="50"/>
      <c r="BG84" s="50"/>
      <c r="BH84" s="50">
        <v>38871334</v>
      </c>
      <c r="BI84" s="50"/>
      <c r="BJ84" s="50"/>
      <c r="BK84" s="50"/>
      <c r="BL84" s="50"/>
      <c r="BM84" s="50"/>
      <c r="BN84" s="50"/>
      <c r="BO84" s="50"/>
      <c r="BP84" s="50"/>
      <c r="BQ84" s="50"/>
      <c r="BR84" s="50"/>
    </row>
    <row r="85" spans="3:70" ht="13.5" customHeight="1">
      <c r="C85" s="82" t="s">
        <v>54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76">
        <v>2610</v>
      </c>
      <c r="AV85" s="76"/>
      <c r="AW85" s="76"/>
      <c r="AX85" s="76"/>
      <c r="AY85" s="143">
        <f>(AZ66/AY84)*1000</f>
        <v>0.3408167056988577</v>
      </c>
      <c r="AZ85" s="144"/>
      <c r="BA85" s="144"/>
      <c r="BB85" s="144"/>
      <c r="BC85" s="144"/>
      <c r="BD85" s="144"/>
      <c r="BE85" s="144"/>
      <c r="BF85" s="144"/>
      <c r="BG85" s="145"/>
      <c r="BH85" s="24"/>
      <c r="BI85" s="49">
        <f>(BI66/BH84)*1000</f>
        <v>0.11970260655319934</v>
      </c>
      <c r="BJ85" s="49"/>
      <c r="BK85" s="49"/>
      <c r="BL85" s="49"/>
      <c r="BM85" s="49"/>
      <c r="BN85" s="49"/>
      <c r="BO85" s="49"/>
      <c r="BP85" s="49"/>
      <c r="BQ85" s="49"/>
      <c r="BR85" s="23"/>
    </row>
    <row r="86" spans="3:70" ht="13.5" customHeight="1">
      <c r="C86" s="82" t="s">
        <v>55</v>
      </c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76">
        <v>2615</v>
      </c>
      <c r="AV86" s="76"/>
      <c r="AW86" s="76"/>
      <c r="AX86" s="76"/>
      <c r="AY86" s="24"/>
      <c r="AZ86" s="83">
        <f>(AY39/AY83)*1000</f>
        <v>0.3408167056988577</v>
      </c>
      <c r="BA86" s="83"/>
      <c r="BB86" s="83"/>
      <c r="BC86" s="83"/>
      <c r="BD86" s="83"/>
      <c r="BE86" s="83"/>
      <c r="BF86" s="83"/>
      <c r="BG86" s="23"/>
      <c r="BH86" s="24"/>
      <c r="BI86" s="49">
        <f>(BI66/BH84)*1000</f>
        <v>0.11970260655319934</v>
      </c>
      <c r="BJ86" s="49"/>
      <c r="BK86" s="49"/>
      <c r="BL86" s="49"/>
      <c r="BM86" s="49"/>
      <c r="BN86" s="49"/>
      <c r="BO86" s="49"/>
      <c r="BP86" s="49"/>
      <c r="BQ86" s="49"/>
      <c r="BR86" s="23"/>
    </row>
    <row r="87" spans="3:70" ht="13.5" customHeight="1">
      <c r="C87" s="82" t="s">
        <v>56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76">
        <v>2650</v>
      </c>
      <c r="AV87" s="76"/>
      <c r="AW87" s="76"/>
      <c r="AX87" s="76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</row>
    <row r="89" spans="3:67" ht="13.5" customHeight="1">
      <c r="C89" s="146" t="s">
        <v>68</v>
      </c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</row>
    <row r="90" ht="9.75" customHeight="1">
      <c r="C90" s="7"/>
    </row>
    <row r="91" spans="3:51" ht="13.5" customHeight="1">
      <c r="C91" s="139" t="s">
        <v>69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</row>
  </sheetData>
  <sheetProtection/>
  <mergeCells count="233">
    <mergeCell ref="C66:AT66"/>
    <mergeCell ref="AZ41:BF41"/>
    <mergeCell ref="AY85:BG85"/>
    <mergeCell ref="C89:BO89"/>
    <mergeCell ref="C65:AT65"/>
    <mergeCell ref="C68:BR68"/>
    <mergeCell ref="BH76:BR76"/>
    <mergeCell ref="BH70:BR70"/>
    <mergeCell ref="AU70:AX70"/>
    <mergeCell ref="AU65:AX65"/>
    <mergeCell ref="AU66:AX66"/>
    <mergeCell ref="C41:AT41"/>
    <mergeCell ref="C40:AT40"/>
    <mergeCell ref="C91:AY91"/>
    <mergeCell ref="BM3:BO3"/>
    <mergeCell ref="L5:AX5"/>
    <mergeCell ref="AU62:AX62"/>
    <mergeCell ref="C7:BR7"/>
    <mergeCell ref="BJ10:BR10"/>
    <mergeCell ref="AP10:AW10"/>
    <mergeCell ref="AX10:BI10"/>
    <mergeCell ref="C32:AT32"/>
    <mergeCell ref="C39:AT39"/>
    <mergeCell ref="C38:AT38"/>
    <mergeCell ref="C34:AT34"/>
    <mergeCell ref="C35:AT35"/>
    <mergeCell ref="C36:AT36"/>
    <mergeCell ref="C37:AT37"/>
    <mergeCell ref="AU14:AX14"/>
    <mergeCell ref="AU15:AX15"/>
    <mergeCell ref="C61:AT61"/>
    <mergeCell ref="C62:AT62"/>
    <mergeCell ref="C63:AT63"/>
    <mergeCell ref="BH30:BR30"/>
    <mergeCell ref="BH57:BR57"/>
    <mergeCell ref="AU59:AX59"/>
    <mergeCell ref="C58:AT58"/>
    <mergeCell ref="C59:AT59"/>
    <mergeCell ref="AU34:AX35"/>
    <mergeCell ref="AU58:AX58"/>
    <mergeCell ref="BJ2:BR2"/>
    <mergeCell ref="BJ4:BR4"/>
    <mergeCell ref="C3:BI3"/>
    <mergeCell ref="BA4:BI4"/>
    <mergeCell ref="C4:K4"/>
    <mergeCell ref="L4:AX4"/>
    <mergeCell ref="BP3:BR3"/>
    <mergeCell ref="BJ3:BL3"/>
    <mergeCell ref="AU16:AX16"/>
    <mergeCell ref="AY14:BG14"/>
    <mergeCell ref="AY15:BG15"/>
    <mergeCell ref="AZ38:BF38"/>
    <mergeCell ref="AY29:BG29"/>
    <mergeCell ref="AU37:AX37"/>
    <mergeCell ref="AU36:AX36"/>
    <mergeCell ref="AZ36:BF36"/>
    <mergeCell ref="AZ23:BF23"/>
    <mergeCell ref="AY21:BG21"/>
    <mergeCell ref="BI23:BQ23"/>
    <mergeCell ref="BH29:BR29"/>
    <mergeCell ref="BH25:BR26"/>
    <mergeCell ref="AZ31:BF31"/>
    <mergeCell ref="BI24:BQ24"/>
    <mergeCell ref="BH28:BR28"/>
    <mergeCell ref="AY30:BG30"/>
    <mergeCell ref="AZ24:BF24"/>
    <mergeCell ref="BI36:BQ36"/>
    <mergeCell ref="BI38:BQ38"/>
    <mergeCell ref="BI37:BQ37"/>
    <mergeCell ref="BI31:BQ31"/>
    <mergeCell ref="BH34:BR35"/>
    <mergeCell ref="AZ37:BF37"/>
    <mergeCell ref="AY34:BG35"/>
    <mergeCell ref="BI22:BQ22"/>
    <mergeCell ref="AZ17:BF17"/>
    <mergeCell ref="BH21:BR21"/>
    <mergeCell ref="AY25:BG26"/>
    <mergeCell ref="AY28:BG28"/>
    <mergeCell ref="AZ20:BF20"/>
    <mergeCell ref="BI20:BQ20"/>
    <mergeCell ref="AZ22:BF22"/>
    <mergeCell ref="AZ27:BF27"/>
    <mergeCell ref="BH18:BR19"/>
    <mergeCell ref="AU38:AX38"/>
    <mergeCell ref="AU33:AX33"/>
    <mergeCell ref="AU17:AX17"/>
    <mergeCell ref="AU20:AX20"/>
    <mergeCell ref="AU22:AX22"/>
    <mergeCell ref="AU23:AX23"/>
    <mergeCell ref="AU25:AX26"/>
    <mergeCell ref="AU29:AX29"/>
    <mergeCell ref="AU21:AX21"/>
    <mergeCell ref="AU30:AX30"/>
    <mergeCell ref="C22:AT22"/>
    <mergeCell ref="C23:AT23"/>
    <mergeCell ref="C24:AT24"/>
    <mergeCell ref="C25:AT25"/>
    <mergeCell ref="AU41:AX41"/>
    <mergeCell ref="BI41:BQ41"/>
    <mergeCell ref="AZ32:BF32"/>
    <mergeCell ref="BI32:BQ32"/>
    <mergeCell ref="AZ33:BF33"/>
    <mergeCell ref="BI33:BQ33"/>
    <mergeCell ref="AU64:AX64"/>
    <mergeCell ref="C56:AT56"/>
    <mergeCell ref="C57:AT57"/>
    <mergeCell ref="AZ60:BF60"/>
    <mergeCell ref="AU56:AX56"/>
    <mergeCell ref="AU57:AX57"/>
    <mergeCell ref="AU63:AX63"/>
    <mergeCell ref="AZ64:BF64"/>
    <mergeCell ref="AZ62:BF62"/>
    <mergeCell ref="C60:AT60"/>
    <mergeCell ref="AY39:BG40"/>
    <mergeCell ref="BH39:BR40"/>
    <mergeCell ref="BH71:BR71"/>
    <mergeCell ref="AY57:BG57"/>
    <mergeCell ref="AZ59:BF59"/>
    <mergeCell ref="AZ58:BF58"/>
    <mergeCell ref="BI59:BQ59"/>
    <mergeCell ref="AZ65:BF65"/>
    <mergeCell ref="AZ66:BF66"/>
    <mergeCell ref="BH56:BR56"/>
    <mergeCell ref="AU76:AX76"/>
    <mergeCell ref="AY71:BG71"/>
    <mergeCell ref="AY72:BG72"/>
    <mergeCell ref="AY73:BG73"/>
    <mergeCell ref="AY74:BG74"/>
    <mergeCell ref="AY75:BG75"/>
    <mergeCell ref="AY76:BG76"/>
    <mergeCell ref="AU71:AX71"/>
    <mergeCell ref="AU72:AX72"/>
    <mergeCell ref="AU73:AX73"/>
    <mergeCell ref="C54:BR54"/>
    <mergeCell ref="BH75:BR75"/>
    <mergeCell ref="AY70:BG70"/>
    <mergeCell ref="C64:AT64"/>
    <mergeCell ref="AU60:AX60"/>
    <mergeCell ref="AU61:AX61"/>
    <mergeCell ref="BI58:BQ58"/>
    <mergeCell ref="BI60:BQ60"/>
    <mergeCell ref="AZ61:BF61"/>
    <mergeCell ref="AY56:BG56"/>
    <mergeCell ref="BH77:BR77"/>
    <mergeCell ref="C81:AT81"/>
    <mergeCell ref="AU75:AX75"/>
    <mergeCell ref="C70:AT70"/>
    <mergeCell ref="C71:AT71"/>
    <mergeCell ref="C72:AT72"/>
    <mergeCell ref="C73:AT73"/>
    <mergeCell ref="C74:AT74"/>
    <mergeCell ref="C75:AT75"/>
    <mergeCell ref="AU74:AX74"/>
    <mergeCell ref="C83:AT83"/>
    <mergeCell ref="AU81:AX81"/>
    <mergeCell ref="AU82:AX82"/>
    <mergeCell ref="AU83:AX83"/>
    <mergeCell ref="C76:AT76"/>
    <mergeCell ref="C77:AT77"/>
    <mergeCell ref="C79:BR79"/>
    <mergeCell ref="BH81:BR81"/>
    <mergeCell ref="AY77:BG77"/>
    <mergeCell ref="AU77:AX77"/>
    <mergeCell ref="BH87:BR87"/>
    <mergeCell ref="AY81:BG81"/>
    <mergeCell ref="AY82:BG82"/>
    <mergeCell ref="AY83:BG83"/>
    <mergeCell ref="AY84:BG84"/>
    <mergeCell ref="AY87:BG87"/>
    <mergeCell ref="AZ86:BF86"/>
    <mergeCell ref="BI86:BQ86"/>
    <mergeCell ref="BH82:BR82"/>
    <mergeCell ref="BH83:BR83"/>
    <mergeCell ref="AP8:AR8"/>
    <mergeCell ref="C84:AT84"/>
    <mergeCell ref="C85:AT85"/>
    <mergeCell ref="C86:AT86"/>
    <mergeCell ref="C87:AT87"/>
    <mergeCell ref="AU84:AX84"/>
    <mergeCell ref="AU85:AX85"/>
    <mergeCell ref="AU86:AX86"/>
    <mergeCell ref="AU87:AX87"/>
    <mergeCell ref="C82:AT82"/>
    <mergeCell ref="AU28:AX28"/>
    <mergeCell ref="AU27:AX27"/>
    <mergeCell ref="AU24:AX24"/>
    <mergeCell ref="C20:AT20"/>
    <mergeCell ref="C21:AT21"/>
    <mergeCell ref="B8:X8"/>
    <mergeCell ref="AB8:AO8"/>
    <mergeCell ref="AS8:AU8"/>
    <mergeCell ref="AV8:AX8"/>
    <mergeCell ref="Y8:AA8"/>
    <mergeCell ref="AU39:AX40"/>
    <mergeCell ref="C26:AT26"/>
    <mergeCell ref="C33:AT33"/>
    <mergeCell ref="C31:AT31"/>
    <mergeCell ref="C27:AT27"/>
    <mergeCell ref="C28:AT28"/>
    <mergeCell ref="C29:AT29"/>
    <mergeCell ref="C30:AT30"/>
    <mergeCell ref="AU31:AX31"/>
    <mergeCell ref="AU32:AX32"/>
    <mergeCell ref="BH16:BR16"/>
    <mergeCell ref="AY16:BG16"/>
    <mergeCell ref="C19:AT19"/>
    <mergeCell ref="AU18:AX19"/>
    <mergeCell ref="AY18:BG19"/>
    <mergeCell ref="C14:AT14"/>
    <mergeCell ref="C15:AT15"/>
    <mergeCell ref="C16:AT16"/>
    <mergeCell ref="C17:AT17"/>
    <mergeCell ref="C18:AT18"/>
    <mergeCell ref="BH74:BR74"/>
    <mergeCell ref="BI65:BQ65"/>
    <mergeCell ref="CA1:CD4"/>
    <mergeCell ref="CA5:CD8"/>
    <mergeCell ref="CA9:CD10"/>
    <mergeCell ref="BI27:BQ27"/>
    <mergeCell ref="BI17:BQ17"/>
    <mergeCell ref="C12:BS12"/>
    <mergeCell ref="BH14:BR14"/>
    <mergeCell ref="BH15:BR15"/>
    <mergeCell ref="AZ63:BF63"/>
    <mergeCell ref="BI61:BQ61"/>
    <mergeCell ref="BI85:BQ85"/>
    <mergeCell ref="BI62:BQ62"/>
    <mergeCell ref="BI63:BQ63"/>
    <mergeCell ref="BI64:BQ64"/>
    <mergeCell ref="BI66:BQ66"/>
    <mergeCell ref="BH84:BR84"/>
    <mergeCell ref="BH72:BR72"/>
    <mergeCell ref="BH73:BR7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6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6"/>
  <sheetViews>
    <sheetView showGridLines="0" showZeros="0" zoomScalePageLayoutView="0" workbookViewId="0" topLeftCell="G74">
      <selection activeCell="BF97" sqref="BF97"/>
    </sheetView>
  </sheetViews>
  <sheetFormatPr defaultColWidth="1.83203125" defaultRowHeight="12.75"/>
  <cols>
    <col min="1" max="78" width="1.5" style="28" customWidth="1"/>
    <col min="79" max="82" width="11" style="28" customWidth="1"/>
    <col min="83" max="129" width="1.5" style="28" customWidth="1"/>
    <col min="130" max="16384" width="1.83203125" style="28" customWidth="1"/>
  </cols>
  <sheetData>
    <row r="1" spans="1:82" ht="9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CA1" s="225" t="s">
        <v>61</v>
      </c>
      <c r="CB1" s="225"/>
      <c r="CC1" s="225"/>
      <c r="CD1" s="225"/>
    </row>
    <row r="2" spans="1:82" ht="13.5" customHeight="1">
      <c r="A2" s="27"/>
      <c r="B2" s="27"/>
      <c r="C2" s="29"/>
      <c r="D2" s="2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18" t="s">
        <v>0</v>
      </c>
      <c r="BK2" s="148"/>
      <c r="BL2" s="148"/>
      <c r="BM2" s="148"/>
      <c r="BN2" s="148"/>
      <c r="BO2" s="148"/>
      <c r="BP2" s="148"/>
      <c r="BQ2" s="148"/>
      <c r="BR2" s="219"/>
      <c r="BS2" s="27"/>
      <c r="CA2" s="225"/>
      <c r="CB2" s="225"/>
      <c r="CC2" s="225"/>
      <c r="CD2" s="225"/>
    </row>
    <row r="3" spans="1:82" ht="13.5" customHeight="1">
      <c r="A3" s="27"/>
      <c r="B3" s="27"/>
      <c r="C3" s="226" t="s">
        <v>1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7" t="str">
        <f>'Для розрахунку'!BJ3:BL3</f>
        <v>17</v>
      </c>
      <c r="BK3" s="228"/>
      <c r="BL3" s="228"/>
      <c r="BM3" s="227" t="str">
        <f>'Для розрахунку'!BM3:BO3</f>
        <v>12</v>
      </c>
      <c r="BN3" s="228"/>
      <c r="BO3" s="228"/>
      <c r="BP3" s="163" t="s">
        <v>4</v>
      </c>
      <c r="BQ3" s="163"/>
      <c r="BR3" s="163"/>
      <c r="BS3" s="27"/>
      <c r="CA3" s="225"/>
      <c r="CB3" s="225"/>
      <c r="CC3" s="225"/>
      <c r="CD3" s="225"/>
    </row>
    <row r="4" spans="1:82" ht="13.5" customHeight="1">
      <c r="A4" s="27"/>
      <c r="B4" s="27"/>
      <c r="C4" s="229" t="s">
        <v>5</v>
      </c>
      <c r="D4" s="229"/>
      <c r="E4" s="229"/>
      <c r="F4" s="229"/>
      <c r="G4" s="229"/>
      <c r="H4" s="229"/>
      <c r="I4" s="229"/>
      <c r="J4" s="229"/>
      <c r="K4" s="229"/>
      <c r="L4" s="230" t="str">
        <f>'Для розрахунку'!L4:AX4</f>
        <v>ПАТ"ГІДРОСИЛА МЗТГ"</v>
      </c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7"/>
      <c r="AZ4" s="27"/>
      <c r="BA4" s="229" t="s">
        <v>2</v>
      </c>
      <c r="BB4" s="229"/>
      <c r="BC4" s="229"/>
      <c r="BD4" s="229"/>
      <c r="BE4" s="229"/>
      <c r="BF4" s="229"/>
      <c r="BG4" s="229"/>
      <c r="BH4" s="229"/>
      <c r="BI4" s="232"/>
      <c r="BJ4" s="233" t="str">
        <f>'Для розрахунку'!BJ4:BR4</f>
        <v>00235814</v>
      </c>
      <c r="BK4" s="234"/>
      <c r="BL4" s="234"/>
      <c r="BM4" s="234"/>
      <c r="BN4" s="234"/>
      <c r="BO4" s="234"/>
      <c r="BP4" s="234"/>
      <c r="BQ4" s="234"/>
      <c r="BR4" s="235"/>
      <c r="BS4" s="27"/>
      <c r="CA4" s="225"/>
      <c r="CB4" s="225"/>
      <c r="CC4" s="225"/>
      <c r="CD4" s="225"/>
    </row>
    <row r="5" spans="1:82" ht="13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30"/>
      <c r="L5" s="220" t="s">
        <v>3</v>
      </c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CA5" s="221" t="s">
        <v>62</v>
      </c>
      <c r="CB5" s="221"/>
      <c r="CC5" s="221"/>
      <c r="CD5" s="221"/>
    </row>
    <row r="6" spans="1:82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CA6" s="221"/>
      <c r="CB6" s="221"/>
      <c r="CC6" s="221"/>
      <c r="CD6" s="221"/>
    </row>
    <row r="7" spans="1:82" ht="18" customHeight="1">
      <c r="A7" s="27"/>
      <c r="B7" s="27"/>
      <c r="C7" s="222" t="s">
        <v>6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7"/>
      <c r="CA7" s="221"/>
      <c r="CB7" s="221"/>
      <c r="CC7" s="221"/>
      <c r="CD7" s="221"/>
    </row>
    <row r="8" spans="1:82" ht="15.75">
      <c r="A8" s="27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222" t="s">
        <v>64</v>
      </c>
      <c r="Z8" s="222"/>
      <c r="AA8" s="222"/>
      <c r="AB8" s="223" t="str">
        <f>'Для розрахунку'!AB8:AO8</f>
        <v>січень-грудень</v>
      </c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2">
        <v>20</v>
      </c>
      <c r="AQ8" s="222"/>
      <c r="AR8" s="222"/>
      <c r="AS8" s="223" t="str">
        <f>'Для розрахунку'!AS8:AU8</f>
        <v>17</v>
      </c>
      <c r="AT8" s="224"/>
      <c r="AU8" s="224"/>
      <c r="AV8" s="222" t="s">
        <v>65</v>
      </c>
      <c r="AW8" s="222"/>
      <c r="AX8" s="222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27"/>
      <c r="CA8" s="221"/>
      <c r="CB8" s="221"/>
      <c r="CC8" s="221"/>
      <c r="CD8" s="221"/>
    </row>
    <row r="9" spans="1:82" ht="9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CA9" s="214" t="s">
        <v>63</v>
      </c>
      <c r="CB9" s="214"/>
      <c r="CC9" s="214"/>
      <c r="CD9" s="214"/>
    </row>
    <row r="10" spans="1:82" ht="1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15" t="s">
        <v>7</v>
      </c>
      <c r="AQ10" s="215"/>
      <c r="AR10" s="215"/>
      <c r="AS10" s="215"/>
      <c r="AT10" s="215"/>
      <c r="AU10" s="215"/>
      <c r="AV10" s="215"/>
      <c r="AW10" s="215"/>
      <c r="AX10" s="216" t="s">
        <v>8</v>
      </c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7"/>
      <c r="BJ10" s="218">
        <v>1801003</v>
      </c>
      <c r="BK10" s="148"/>
      <c r="BL10" s="148"/>
      <c r="BM10" s="148"/>
      <c r="BN10" s="148"/>
      <c r="BO10" s="148"/>
      <c r="BP10" s="148"/>
      <c r="BQ10" s="148"/>
      <c r="BR10" s="219"/>
      <c r="BS10" s="27"/>
      <c r="CA10" s="214"/>
      <c r="CB10" s="214"/>
      <c r="CC10" s="214"/>
      <c r="CD10" s="214"/>
    </row>
    <row r="11" spans="1:71" ht="16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</row>
    <row r="12" spans="1:71" ht="12.75">
      <c r="A12" s="27"/>
      <c r="B12" s="27"/>
      <c r="C12" s="170" t="s">
        <v>9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</row>
    <row r="13" spans="1:7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</row>
    <row r="14" spans="1:71" ht="58.5" customHeight="1">
      <c r="A14" s="27"/>
      <c r="B14" s="27"/>
      <c r="C14" s="162" t="s">
        <v>10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 t="s">
        <v>11</v>
      </c>
      <c r="AV14" s="162"/>
      <c r="AW14" s="162"/>
      <c r="AX14" s="162"/>
      <c r="AY14" s="162" t="s">
        <v>12</v>
      </c>
      <c r="AZ14" s="162"/>
      <c r="BA14" s="162"/>
      <c r="BB14" s="162"/>
      <c r="BC14" s="162"/>
      <c r="BD14" s="162"/>
      <c r="BE14" s="162"/>
      <c r="BF14" s="162"/>
      <c r="BG14" s="162"/>
      <c r="BH14" s="162" t="s">
        <v>13</v>
      </c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27"/>
    </row>
    <row r="15" spans="1:71" ht="13.5" customHeight="1">
      <c r="A15" s="27"/>
      <c r="B15" s="27"/>
      <c r="C15" s="162">
        <v>1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>
        <v>2</v>
      </c>
      <c r="AV15" s="162"/>
      <c r="AW15" s="162"/>
      <c r="AX15" s="162"/>
      <c r="AY15" s="162">
        <v>3</v>
      </c>
      <c r="AZ15" s="162"/>
      <c r="BA15" s="162"/>
      <c r="BB15" s="162"/>
      <c r="BC15" s="162"/>
      <c r="BD15" s="162"/>
      <c r="BE15" s="162"/>
      <c r="BF15" s="162"/>
      <c r="BG15" s="162"/>
      <c r="BH15" s="162">
        <v>4</v>
      </c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27"/>
    </row>
    <row r="16" spans="1:71" ht="13.5" customHeight="1">
      <c r="A16" s="27"/>
      <c r="B16" s="27"/>
      <c r="C16" s="169" t="s">
        <v>14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2">
        <v>2000</v>
      </c>
      <c r="AV16" s="162"/>
      <c r="AW16" s="162"/>
      <c r="AX16" s="162"/>
      <c r="AY16" s="163">
        <f>IF('Для розрахунку'!AY16:BG16=0,"-",'Для розрахунку'!AY16:BG16)</f>
        <v>167696</v>
      </c>
      <c r="AZ16" s="163"/>
      <c r="BA16" s="163"/>
      <c r="BB16" s="163"/>
      <c r="BC16" s="163"/>
      <c r="BD16" s="163"/>
      <c r="BE16" s="163"/>
      <c r="BF16" s="163"/>
      <c r="BG16" s="163"/>
      <c r="BH16" s="213">
        <f>IF('Для розрахунку'!BH16:BR16=0,"-",'Для розрахунку'!BH16:BR16)</f>
        <v>132257</v>
      </c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7"/>
    </row>
    <row r="17" spans="1:71" ht="13.5" customHeight="1">
      <c r="A17" s="27"/>
      <c r="B17" s="27"/>
      <c r="C17" s="207" t="s">
        <v>15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11">
        <v>2050</v>
      </c>
      <c r="AV17" s="211"/>
      <c r="AW17" s="211"/>
      <c r="AX17" s="211"/>
      <c r="AY17" s="32" t="str">
        <f>'Для розрахунку'!AY17</f>
        <v>(</v>
      </c>
      <c r="AZ17" s="212">
        <f>IF('Для розрахунку'!AZ17:BF17=0,"-",'Для розрахунку'!AZ17:BF17)</f>
        <v>152336</v>
      </c>
      <c r="BA17" s="212"/>
      <c r="BB17" s="212"/>
      <c r="BC17" s="212"/>
      <c r="BD17" s="212"/>
      <c r="BE17" s="212"/>
      <c r="BF17" s="212"/>
      <c r="BG17" s="33" t="s">
        <v>60</v>
      </c>
      <c r="BH17" s="32" t="s">
        <v>59</v>
      </c>
      <c r="BI17" s="212">
        <f>IF('Для розрахунку'!BI17:BQ17=0,"-",'Для розрахунку'!BI17:BQ17)</f>
        <v>114976</v>
      </c>
      <c r="BJ17" s="212"/>
      <c r="BK17" s="212"/>
      <c r="BL17" s="212"/>
      <c r="BM17" s="212"/>
      <c r="BN17" s="212"/>
      <c r="BO17" s="212"/>
      <c r="BP17" s="212"/>
      <c r="BQ17" s="212"/>
      <c r="BR17" s="33" t="s">
        <v>60</v>
      </c>
      <c r="BS17" s="27"/>
    </row>
    <row r="18" spans="1:71" ht="13.5" customHeight="1">
      <c r="A18" s="27"/>
      <c r="B18" s="27"/>
      <c r="C18" s="183" t="s">
        <v>16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210">
        <v>2090</v>
      </c>
      <c r="AV18" s="210"/>
      <c r="AW18" s="210"/>
      <c r="AX18" s="210"/>
      <c r="AY18" s="164">
        <f>IF('Для розрахунку'!AY18:BG19&gt;0,'Для розрахунку'!AY18:BG19,"-")</f>
        <v>15360</v>
      </c>
      <c r="AZ18" s="164"/>
      <c r="BA18" s="164"/>
      <c r="BB18" s="164"/>
      <c r="BC18" s="164"/>
      <c r="BD18" s="164"/>
      <c r="BE18" s="164"/>
      <c r="BF18" s="164"/>
      <c r="BG18" s="164"/>
      <c r="BH18" s="155">
        <f>IF('Для розрахунку'!BH18:BR19&gt;0,'Для розрахунку'!BH18:BR19,"-")</f>
        <v>17281</v>
      </c>
      <c r="BI18" s="156"/>
      <c r="BJ18" s="156"/>
      <c r="BK18" s="156"/>
      <c r="BL18" s="156"/>
      <c r="BM18" s="156"/>
      <c r="BN18" s="156"/>
      <c r="BO18" s="156"/>
      <c r="BP18" s="156"/>
      <c r="BQ18" s="156"/>
      <c r="BR18" s="157"/>
      <c r="BS18" s="27"/>
    </row>
    <row r="19" spans="1:71" ht="13.5" customHeight="1">
      <c r="A19" s="27"/>
      <c r="B19" s="27"/>
      <c r="C19" s="192" t="s">
        <v>17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210"/>
      <c r="AV19" s="210"/>
      <c r="AW19" s="210"/>
      <c r="AX19" s="210"/>
      <c r="AY19" s="164"/>
      <c r="AZ19" s="164"/>
      <c r="BA19" s="164"/>
      <c r="BB19" s="164"/>
      <c r="BC19" s="164"/>
      <c r="BD19" s="164"/>
      <c r="BE19" s="164"/>
      <c r="BF19" s="164"/>
      <c r="BG19" s="164"/>
      <c r="BH19" s="158"/>
      <c r="BI19" s="159"/>
      <c r="BJ19" s="159"/>
      <c r="BK19" s="159"/>
      <c r="BL19" s="159"/>
      <c r="BM19" s="159"/>
      <c r="BN19" s="159"/>
      <c r="BO19" s="159"/>
      <c r="BP19" s="159"/>
      <c r="BQ19" s="159"/>
      <c r="BR19" s="160"/>
      <c r="BS19" s="27"/>
    </row>
    <row r="20" spans="1:71" ht="13.5" customHeight="1">
      <c r="A20" s="27"/>
      <c r="B20" s="27"/>
      <c r="C20" s="180" t="s">
        <v>18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209">
        <v>2095</v>
      </c>
      <c r="AV20" s="209"/>
      <c r="AW20" s="209"/>
      <c r="AX20" s="209"/>
      <c r="AY20" s="34" t="s">
        <v>59</v>
      </c>
      <c r="AZ20" s="161" t="str">
        <f>IF('Для розрахунку'!AZ20:BF20&gt;0,'Для розрахунку'!AZ20:BF20,"-")</f>
        <v>-</v>
      </c>
      <c r="BA20" s="161"/>
      <c r="BB20" s="161"/>
      <c r="BC20" s="161"/>
      <c r="BD20" s="161"/>
      <c r="BE20" s="161"/>
      <c r="BF20" s="161"/>
      <c r="BG20" s="35" t="s">
        <v>60</v>
      </c>
      <c r="BH20" s="34" t="s">
        <v>59</v>
      </c>
      <c r="BI20" s="161" t="str">
        <f>IF('Для розрахунку'!BI20:BQ20&gt;0,'Для розрахунку'!BI20:BQ20,"-")</f>
        <v>-</v>
      </c>
      <c r="BJ20" s="161"/>
      <c r="BK20" s="161"/>
      <c r="BL20" s="161"/>
      <c r="BM20" s="161"/>
      <c r="BN20" s="161"/>
      <c r="BO20" s="161"/>
      <c r="BP20" s="161"/>
      <c r="BQ20" s="161"/>
      <c r="BR20" s="35" t="s">
        <v>60</v>
      </c>
      <c r="BS20" s="27"/>
    </row>
    <row r="21" spans="1:71" ht="13.5" customHeight="1">
      <c r="A21" s="27"/>
      <c r="B21" s="27"/>
      <c r="C21" s="169" t="s">
        <v>19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2">
        <v>2120</v>
      </c>
      <c r="AV21" s="162"/>
      <c r="AW21" s="162"/>
      <c r="AX21" s="162"/>
      <c r="AY21" s="164">
        <f>IF('Для розрахунку'!AY21:BG21&gt;0,'Для розрахунку'!AY21:BG21,"-")</f>
        <v>36721</v>
      </c>
      <c r="AZ21" s="164"/>
      <c r="BA21" s="164"/>
      <c r="BB21" s="164"/>
      <c r="BC21" s="164"/>
      <c r="BD21" s="164"/>
      <c r="BE21" s="164"/>
      <c r="BF21" s="164"/>
      <c r="BG21" s="164"/>
      <c r="BH21" s="208">
        <f>IF('Для розрахунку'!BH21:BR21&gt;0,'Для розрахунку'!BH21:BR21,"-")</f>
        <v>12845</v>
      </c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7"/>
    </row>
    <row r="22" spans="1:71" ht="13.5" customHeight="1">
      <c r="A22" s="27"/>
      <c r="B22" s="27"/>
      <c r="C22" s="169" t="s">
        <v>20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2">
        <v>2130</v>
      </c>
      <c r="AV22" s="162"/>
      <c r="AW22" s="162"/>
      <c r="AX22" s="162"/>
      <c r="AY22" s="34" t="s">
        <v>59</v>
      </c>
      <c r="AZ22" s="161">
        <f>IF('Для розрахунку'!AZ22:BF22&gt;0,'Для розрахунку'!AZ22:BF22,"-")</f>
        <v>10078</v>
      </c>
      <c r="BA22" s="161"/>
      <c r="BB22" s="161"/>
      <c r="BC22" s="161"/>
      <c r="BD22" s="161"/>
      <c r="BE22" s="161"/>
      <c r="BF22" s="161"/>
      <c r="BG22" s="35" t="s">
        <v>60</v>
      </c>
      <c r="BH22" s="34" t="s">
        <v>59</v>
      </c>
      <c r="BI22" s="161">
        <f>IF('Для розрахунку'!BI22:BQ22&gt;0,'Для розрахунку'!BI22:BQ22,"-")</f>
        <v>7627</v>
      </c>
      <c r="BJ22" s="161"/>
      <c r="BK22" s="161"/>
      <c r="BL22" s="161"/>
      <c r="BM22" s="161"/>
      <c r="BN22" s="161"/>
      <c r="BO22" s="161"/>
      <c r="BP22" s="161"/>
      <c r="BQ22" s="161"/>
      <c r="BR22" s="35" t="s">
        <v>60</v>
      </c>
      <c r="BS22" s="27"/>
    </row>
    <row r="23" spans="1:71" ht="13.5" customHeight="1">
      <c r="A23" s="27"/>
      <c r="B23" s="27"/>
      <c r="C23" s="169" t="s">
        <v>21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2">
        <v>2150</v>
      </c>
      <c r="AV23" s="162"/>
      <c r="AW23" s="162"/>
      <c r="AX23" s="162"/>
      <c r="AY23" s="34" t="s">
        <v>59</v>
      </c>
      <c r="AZ23" s="161">
        <f>IF('Для розрахунку'!AZ23:BF23&gt;0,'Для розрахунку'!AZ23:BF23,"-")</f>
        <v>1716</v>
      </c>
      <c r="BA23" s="161"/>
      <c r="BB23" s="161"/>
      <c r="BC23" s="161"/>
      <c r="BD23" s="161"/>
      <c r="BE23" s="161"/>
      <c r="BF23" s="161"/>
      <c r="BG23" s="35" t="s">
        <v>60</v>
      </c>
      <c r="BH23" s="34" t="s">
        <v>59</v>
      </c>
      <c r="BI23" s="161">
        <f>IF('Для розрахунку'!BI23:BQ23&gt;0,'Для розрахунку'!BI23:BQ23,"-")</f>
        <v>974</v>
      </c>
      <c r="BJ23" s="161"/>
      <c r="BK23" s="161"/>
      <c r="BL23" s="161"/>
      <c r="BM23" s="161"/>
      <c r="BN23" s="161"/>
      <c r="BO23" s="161"/>
      <c r="BP23" s="161"/>
      <c r="BQ23" s="161"/>
      <c r="BR23" s="35" t="s">
        <v>60</v>
      </c>
      <c r="BS23" s="27"/>
    </row>
    <row r="24" spans="1:71" ht="13.5" customHeight="1">
      <c r="A24" s="27"/>
      <c r="B24" s="27"/>
      <c r="C24" s="207" t="s">
        <v>22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162">
        <v>2180</v>
      </c>
      <c r="AV24" s="162"/>
      <c r="AW24" s="162"/>
      <c r="AX24" s="162"/>
      <c r="AY24" s="34" t="s">
        <v>59</v>
      </c>
      <c r="AZ24" s="161">
        <f>IF('Для розрахунку'!AZ24:BF24&gt;0,'Для розрахунку'!AZ24:BF24,"-")</f>
        <v>24595</v>
      </c>
      <c r="BA24" s="161"/>
      <c r="BB24" s="161"/>
      <c r="BC24" s="161"/>
      <c r="BD24" s="161"/>
      <c r="BE24" s="161"/>
      <c r="BF24" s="161"/>
      <c r="BG24" s="35" t="s">
        <v>60</v>
      </c>
      <c r="BH24" s="34" t="s">
        <v>59</v>
      </c>
      <c r="BI24" s="161">
        <f>IF('Для розрахунку'!BI24:BQ24&gt;0,'Для розрахунку'!BI24:BQ24,"-")</f>
        <v>15900</v>
      </c>
      <c r="BJ24" s="161"/>
      <c r="BK24" s="161"/>
      <c r="BL24" s="161"/>
      <c r="BM24" s="161"/>
      <c r="BN24" s="161"/>
      <c r="BO24" s="161"/>
      <c r="BP24" s="161"/>
      <c r="BQ24" s="161"/>
      <c r="BR24" s="35" t="s">
        <v>60</v>
      </c>
      <c r="BS24" s="27"/>
    </row>
    <row r="25" spans="1:71" ht="13.5" customHeight="1">
      <c r="A25" s="27"/>
      <c r="B25" s="27"/>
      <c r="C25" s="183" t="s">
        <v>23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5"/>
      <c r="AU25" s="196">
        <v>2190</v>
      </c>
      <c r="AV25" s="197"/>
      <c r="AW25" s="197"/>
      <c r="AX25" s="198"/>
      <c r="AY25" s="149">
        <f>IF('Для розрахунку'!AY25:BG26&gt;0,'Для розрахунку'!AY25:BG26,"-")</f>
        <v>15692</v>
      </c>
      <c r="AZ25" s="150"/>
      <c r="BA25" s="150"/>
      <c r="BB25" s="150"/>
      <c r="BC25" s="150"/>
      <c r="BD25" s="150"/>
      <c r="BE25" s="150"/>
      <c r="BF25" s="150"/>
      <c r="BG25" s="151"/>
      <c r="BH25" s="155">
        <f>IF('Для розрахунку'!BH25:BR26&gt;0,'Для розрахунку'!BH25:BR26,"-")</f>
        <v>5625</v>
      </c>
      <c r="BI25" s="156"/>
      <c r="BJ25" s="156"/>
      <c r="BK25" s="156"/>
      <c r="BL25" s="156"/>
      <c r="BM25" s="156"/>
      <c r="BN25" s="156"/>
      <c r="BO25" s="156"/>
      <c r="BP25" s="156"/>
      <c r="BQ25" s="156"/>
      <c r="BR25" s="157"/>
      <c r="BS25" s="27"/>
    </row>
    <row r="26" spans="1:71" ht="13.5" customHeight="1">
      <c r="A26" s="27"/>
      <c r="B26" s="27"/>
      <c r="C26" s="192" t="s">
        <v>17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4"/>
      <c r="AU26" s="199"/>
      <c r="AV26" s="200"/>
      <c r="AW26" s="200"/>
      <c r="AX26" s="201"/>
      <c r="AY26" s="152"/>
      <c r="AZ26" s="153"/>
      <c r="BA26" s="153"/>
      <c r="BB26" s="153"/>
      <c r="BC26" s="153"/>
      <c r="BD26" s="153"/>
      <c r="BE26" s="153"/>
      <c r="BF26" s="153"/>
      <c r="BG26" s="154"/>
      <c r="BH26" s="158"/>
      <c r="BI26" s="159"/>
      <c r="BJ26" s="159"/>
      <c r="BK26" s="159"/>
      <c r="BL26" s="159"/>
      <c r="BM26" s="159"/>
      <c r="BN26" s="159"/>
      <c r="BO26" s="159"/>
      <c r="BP26" s="159"/>
      <c r="BQ26" s="159"/>
      <c r="BR26" s="160"/>
      <c r="BS26" s="27"/>
    </row>
    <row r="27" spans="1:71" ht="13.5" customHeight="1">
      <c r="A27" s="27"/>
      <c r="B27" s="27"/>
      <c r="C27" s="180" t="s">
        <v>18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62">
        <v>2195</v>
      </c>
      <c r="AV27" s="162"/>
      <c r="AW27" s="162"/>
      <c r="AX27" s="162"/>
      <c r="AY27" s="34" t="s">
        <v>59</v>
      </c>
      <c r="AZ27" s="161" t="str">
        <f>IF('Для розрахунку'!AZ27:BF27&gt;0,'Для розрахунку'!AZ27:BF27,"-")</f>
        <v>-</v>
      </c>
      <c r="BA27" s="161"/>
      <c r="BB27" s="161"/>
      <c r="BC27" s="161"/>
      <c r="BD27" s="161"/>
      <c r="BE27" s="161"/>
      <c r="BF27" s="161"/>
      <c r="BG27" s="35" t="s">
        <v>60</v>
      </c>
      <c r="BH27" s="34" t="s">
        <v>59</v>
      </c>
      <c r="BI27" s="161" t="str">
        <f>IF('Для розрахунку'!BI27:BQ27&gt;0,'Для розрахунку'!BI27:BQ27,"-")</f>
        <v>-</v>
      </c>
      <c r="BJ27" s="161"/>
      <c r="BK27" s="161"/>
      <c r="BL27" s="161"/>
      <c r="BM27" s="161"/>
      <c r="BN27" s="161"/>
      <c r="BO27" s="161"/>
      <c r="BP27" s="161"/>
      <c r="BQ27" s="161"/>
      <c r="BR27" s="35" t="s">
        <v>60</v>
      </c>
      <c r="BS27" s="27"/>
    </row>
    <row r="28" spans="1:71" ht="13.5" customHeight="1">
      <c r="A28" s="27"/>
      <c r="B28" s="27"/>
      <c r="C28" s="169" t="s">
        <v>24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2">
        <v>2200</v>
      </c>
      <c r="AV28" s="162"/>
      <c r="AW28" s="162"/>
      <c r="AX28" s="162"/>
      <c r="AY28" s="164" t="str">
        <f>IF('Для розрахунку'!AY28:BG28&gt;0,'Для розрахунку'!AY28:BG28,"-")</f>
        <v>-</v>
      </c>
      <c r="AZ28" s="164"/>
      <c r="BA28" s="164"/>
      <c r="BB28" s="164"/>
      <c r="BC28" s="164"/>
      <c r="BD28" s="164"/>
      <c r="BE28" s="164"/>
      <c r="BF28" s="164"/>
      <c r="BG28" s="164"/>
      <c r="BH28" s="208">
        <f>IF('Для розрахунку'!BH28:BR28&gt;0,'Для розрахунку'!BH28:BR28,0)</f>
        <v>0</v>
      </c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7"/>
    </row>
    <row r="29" spans="1:71" ht="13.5" customHeight="1">
      <c r="A29" s="27"/>
      <c r="B29" s="27"/>
      <c r="C29" s="169" t="s">
        <v>25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2">
        <v>2220</v>
      </c>
      <c r="AV29" s="162"/>
      <c r="AW29" s="162"/>
      <c r="AX29" s="162"/>
      <c r="AY29" s="164">
        <f>IF('Для розрахунку'!AY29:BG29&gt;0,'Для розрахунку'!AY29:BG29,"-")</f>
        <v>35</v>
      </c>
      <c r="AZ29" s="164"/>
      <c r="BA29" s="164"/>
      <c r="BB29" s="164"/>
      <c r="BC29" s="164"/>
      <c r="BD29" s="164"/>
      <c r="BE29" s="164"/>
      <c r="BF29" s="164"/>
      <c r="BG29" s="164"/>
      <c r="BH29" s="208" t="str">
        <f>IF('Для розрахунку'!BH29:BR29&gt;0,'Для розрахунку'!BH29:BR29,"-")</f>
        <v>-</v>
      </c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7"/>
    </row>
    <row r="30" spans="1:71" ht="13.5" customHeight="1">
      <c r="A30" s="27"/>
      <c r="B30" s="27"/>
      <c r="C30" s="169" t="s">
        <v>26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2">
        <v>2240</v>
      </c>
      <c r="AV30" s="162"/>
      <c r="AW30" s="162"/>
      <c r="AX30" s="162"/>
      <c r="AY30" s="164">
        <f>IF('Для розрахунку'!AY30:BG30&gt;0,'Для розрахунку'!AY30:BG30,"-")</f>
        <v>574</v>
      </c>
      <c r="AZ30" s="164"/>
      <c r="BA30" s="164"/>
      <c r="BB30" s="164"/>
      <c r="BC30" s="164"/>
      <c r="BD30" s="164"/>
      <c r="BE30" s="164"/>
      <c r="BF30" s="164"/>
      <c r="BG30" s="164"/>
      <c r="BH30" s="208">
        <f>IF('Для розрахунку'!BH30:BR30&gt;0,'Для розрахунку'!BH30:BR30,"-")</f>
        <v>381</v>
      </c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7"/>
    </row>
    <row r="31" spans="1:71" ht="13.5" customHeight="1">
      <c r="A31" s="27"/>
      <c r="B31" s="27"/>
      <c r="C31" s="169" t="s">
        <v>27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2">
        <v>2250</v>
      </c>
      <c r="AV31" s="162"/>
      <c r="AW31" s="162"/>
      <c r="AX31" s="162"/>
      <c r="AY31" s="34" t="s">
        <v>59</v>
      </c>
      <c r="AZ31" s="161" t="str">
        <f>IF('Для розрахунку'!AZ31:BF31&gt;0,'Для розрахунку'!AZ31:BF31,"-")</f>
        <v>-</v>
      </c>
      <c r="BA31" s="161"/>
      <c r="BB31" s="161"/>
      <c r="BC31" s="161"/>
      <c r="BD31" s="161"/>
      <c r="BE31" s="161"/>
      <c r="BF31" s="161"/>
      <c r="BG31" s="35" t="s">
        <v>60</v>
      </c>
      <c r="BH31" s="34" t="s">
        <v>59</v>
      </c>
      <c r="BI31" s="161" t="str">
        <f>IF('Для розрахунку'!BI31:BQ31&gt;0,'Для розрахунку'!BI31:BQ31,"-")</f>
        <v>-</v>
      </c>
      <c r="BJ31" s="161"/>
      <c r="BK31" s="161"/>
      <c r="BL31" s="161"/>
      <c r="BM31" s="161"/>
      <c r="BN31" s="161"/>
      <c r="BO31" s="161"/>
      <c r="BP31" s="161"/>
      <c r="BQ31" s="161"/>
      <c r="BR31" s="35" t="s">
        <v>60</v>
      </c>
      <c r="BS31" s="27"/>
    </row>
    <row r="32" spans="1:71" ht="13.5" customHeight="1">
      <c r="A32" s="27"/>
      <c r="B32" s="27"/>
      <c r="C32" s="169" t="s">
        <v>28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2">
        <v>2255</v>
      </c>
      <c r="AV32" s="162"/>
      <c r="AW32" s="162"/>
      <c r="AX32" s="162"/>
      <c r="AY32" s="34" t="s">
        <v>59</v>
      </c>
      <c r="AZ32" s="161" t="str">
        <f>IF('Для розрахунку'!AZ32:BF32&gt;0,'Для розрахунку'!AZ32:BF32,"-")</f>
        <v>-</v>
      </c>
      <c r="BA32" s="161"/>
      <c r="BB32" s="161"/>
      <c r="BC32" s="161"/>
      <c r="BD32" s="161"/>
      <c r="BE32" s="161"/>
      <c r="BF32" s="161"/>
      <c r="BG32" s="35" t="s">
        <v>60</v>
      </c>
      <c r="BH32" s="34" t="s">
        <v>59</v>
      </c>
      <c r="BI32" s="161" t="str">
        <f>IF('Для розрахунку'!BI32:BQ32&gt;0,'Для розрахунку'!BI32:BQ32,"-")</f>
        <v>-</v>
      </c>
      <c r="BJ32" s="161"/>
      <c r="BK32" s="161"/>
      <c r="BL32" s="161"/>
      <c r="BM32" s="161"/>
      <c r="BN32" s="161"/>
      <c r="BO32" s="161"/>
      <c r="BP32" s="161"/>
      <c r="BQ32" s="161"/>
      <c r="BR32" s="35" t="s">
        <v>60</v>
      </c>
      <c r="BS32" s="27"/>
    </row>
    <row r="33" spans="1:71" ht="13.5" customHeight="1">
      <c r="A33" s="27"/>
      <c r="B33" s="27"/>
      <c r="C33" s="207" t="s">
        <v>29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162">
        <v>2270</v>
      </c>
      <c r="AV33" s="162"/>
      <c r="AW33" s="162"/>
      <c r="AX33" s="162"/>
      <c r="AY33" s="34" t="s">
        <v>59</v>
      </c>
      <c r="AZ33" s="161">
        <f>IF('Для розрахунку'!AZ33:BF33&gt;0,'Для розрахунку'!AZ33:BF33,"-")</f>
        <v>140</v>
      </c>
      <c r="BA33" s="161"/>
      <c r="BB33" s="161"/>
      <c r="BC33" s="161"/>
      <c r="BD33" s="161"/>
      <c r="BE33" s="161"/>
      <c r="BF33" s="161"/>
      <c r="BG33" s="35" t="s">
        <v>60</v>
      </c>
      <c r="BH33" s="34" t="s">
        <v>59</v>
      </c>
      <c r="BI33" s="161">
        <f>IF('Для розрахунку'!BI33:BQ33&gt;0,'Для розрахунку'!BI33:BQ33,"-")</f>
        <v>47</v>
      </c>
      <c r="BJ33" s="161"/>
      <c r="BK33" s="161"/>
      <c r="BL33" s="161"/>
      <c r="BM33" s="161"/>
      <c r="BN33" s="161"/>
      <c r="BO33" s="161"/>
      <c r="BP33" s="161"/>
      <c r="BQ33" s="161"/>
      <c r="BR33" s="35" t="s">
        <v>60</v>
      </c>
      <c r="BS33" s="27"/>
    </row>
    <row r="34" spans="1:71" ht="13.5" customHeight="1">
      <c r="A34" s="27"/>
      <c r="B34" s="27"/>
      <c r="C34" s="183" t="s">
        <v>30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5"/>
      <c r="AU34" s="196">
        <v>2290</v>
      </c>
      <c r="AV34" s="197"/>
      <c r="AW34" s="197"/>
      <c r="AX34" s="198"/>
      <c r="AY34" s="202">
        <f>IF('Для розрахунку'!AY34:BG35&gt;0,'Для розрахунку'!AY34:BG35,"-")</f>
        <v>16161</v>
      </c>
      <c r="AZ34" s="195"/>
      <c r="BA34" s="195"/>
      <c r="BB34" s="195"/>
      <c r="BC34" s="195"/>
      <c r="BD34" s="195"/>
      <c r="BE34" s="195"/>
      <c r="BF34" s="195"/>
      <c r="BG34" s="203"/>
      <c r="BH34" s="155">
        <f>IF('Для розрахунку'!BH34:BR35&gt;0,'Для розрахунку'!BH34:BR35,"-")</f>
        <v>5959</v>
      </c>
      <c r="BI34" s="156"/>
      <c r="BJ34" s="156"/>
      <c r="BK34" s="156"/>
      <c r="BL34" s="156"/>
      <c r="BM34" s="156"/>
      <c r="BN34" s="156"/>
      <c r="BO34" s="156"/>
      <c r="BP34" s="156"/>
      <c r="BQ34" s="156"/>
      <c r="BR34" s="157"/>
      <c r="BS34" s="27"/>
    </row>
    <row r="35" spans="1:71" ht="13.5" customHeight="1">
      <c r="A35" s="27"/>
      <c r="B35" s="27"/>
      <c r="C35" s="192" t="s">
        <v>17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4"/>
      <c r="AU35" s="199"/>
      <c r="AV35" s="200"/>
      <c r="AW35" s="200"/>
      <c r="AX35" s="201"/>
      <c r="AY35" s="204"/>
      <c r="AZ35" s="205"/>
      <c r="BA35" s="205"/>
      <c r="BB35" s="205"/>
      <c r="BC35" s="205"/>
      <c r="BD35" s="205"/>
      <c r="BE35" s="205"/>
      <c r="BF35" s="205"/>
      <c r="BG35" s="206"/>
      <c r="BH35" s="158"/>
      <c r="BI35" s="159"/>
      <c r="BJ35" s="159"/>
      <c r="BK35" s="159"/>
      <c r="BL35" s="159"/>
      <c r="BM35" s="159"/>
      <c r="BN35" s="159"/>
      <c r="BO35" s="159"/>
      <c r="BP35" s="159"/>
      <c r="BQ35" s="159"/>
      <c r="BR35" s="160"/>
      <c r="BS35" s="27"/>
    </row>
    <row r="36" spans="1:71" ht="13.5" customHeight="1">
      <c r="A36" s="27"/>
      <c r="B36" s="27"/>
      <c r="C36" s="180" t="s">
        <v>18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63">
        <v>2295</v>
      </c>
      <c r="AV36" s="163"/>
      <c r="AW36" s="163"/>
      <c r="AX36" s="163"/>
      <c r="AY36" s="36" t="s">
        <v>59</v>
      </c>
      <c r="AZ36" s="195" t="str">
        <f>IF('Для розрахунку'!AZ36:BF36&gt;0,'Для розрахунку'!AZ36:BF36,"-")</f>
        <v>-</v>
      </c>
      <c r="BA36" s="195"/>
      <c r="BB36" s="195"/>
      <c r="BC36" s="195"/>
      <c r="BD36" s="195"/>
      <c r="BE36" s="195"/>
      <c r="BF36" s="195"/>
      <c r="BG36" s="37" t="s">
        <v>60</v>
      </c>
      <c r="BH36" s="34" t="s">
        <v>59</v>
      </c>
      <c r="BI36" s="161" t="str">
        <f>IF('Для розрахунку'!BI36:BQ36&gt;0,'Для розрахунку'!BI36:BQ36,"-")</f>
        <v>-</v>
      </c>
      <c r="BJ36" s="161"/>
      <c r="BK36" s="161"/>
      <c r="BL36" s="161"/>
      <c r="BM36" s="161"/>
      <c r="BN36" s="161"/>
      <c r="BO36" s="161"/>
      <c r="BP36" s="161"/>
      <c r="BQ36" s="161"/>
      <c r="BR36" s="35" t="s">
        <v>60</v>
      </c>
      <c r="BS36" s="27"/>
    </row>
    <row r="37" spans="1:71" ht="13.5" customHeight="1">
      <c r="A37" s="27"/>
      <c r="B37" s="27"/>
      <c r="C37" s="169" t="s">
        <v>31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2">
        <v>2300</v>
      </c>
      <c r="AV37" s="162"/>
      <c r="AW37" s="162"/>
      <c r="AX37" s="162"/>
      <c r="AY37" s="38" t="str">
        <f>IF('Для розрахунку'!AZ37&lt;0,"("," ")</f>
        <v> </v>
      </c>
      <c r="AZ37" s="166">
        <f>IF('Для розрахунку'!AZ37:BF37&lt;&gt;0,ABS('Для розрахунку'!AZ37:BF37),"-")</f>
        <v>2913</v>
      </c>
      <c r="BA37" s="166"/>
      <c r="BB37" s="166"/>
      <c r="BC37" s="166"/>
      <c r="BD37" s="166"/>
      <c r="BE37" s="166"/>
      <c r="BF37" s="166"/>
      <c r="BG37" s="39" t="str">
        <f>IF('Для розрахунку'!AZ37&lt;0,")"," ")</f>
        <v> </v>
      </c>
      <c r="BH37" s="40" t="str">
        <f>IF('Для розрахунку'!BI37&lt;0,"("," ")</f>
        <v> </v>
      </c>
      <c r="BI37" s="147">
        <f>IF('Для розрахунку'!BI37:BQ37&lt;&gt;0,ABS('Для розрахунку'!BI37:BQ37),"-")</f>
        <v>1306</v>
      </c>
      <c r="BJ37" s="147"/>
      <c r="BK37" s="147"/>
      <c r="BL37" s="147"/>
      <c r="BM37" s="147"/>
      <c r="BN37" s="147"/>
      <c r="BO37" s="147"/>
      <c r="BP37" s="147"/>
      <c r="BQ37" s="147"/>
      <c r="BR37" s="41" t="str">
        <f>IF('Для розрахунку'!BI37&lt;0,")"," ")</f>
        <v> </v>
      </c>
      <c r="BS37" s="27"/>
    </row>
    <row r="38" spans="1:71" ht="13.5" customHeight="1">
      <c r="A38" s="27"/>
      <c r="B38" s="27"/>
      <c r="C38" s="182" t="s">
        <v>32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62">
        <v>2305</v>
      </c>
      <c r="AV38" s="162"/>
      <c r="AW38" s="162"/>
      <c r="AX38" s="162"/>
      <c r="AY38" s="34" t="str">
        <f>IF('Для розрахунку'!AZ38&lt;0,"("," ")</f>
        <v> </v>
      </c>
      <c r="AZ38" s="161" t="str">
        <f>IF('Для розрахунку'!AZ38:BF38&lt;&gt;0,ABS('Для розрахунку'!AZ38:BF38),"-")</f>
        <v>-</v>
      </c>
      <c r="BA38" s="161"/>
      <c r="BB38" s="161"/>
      <c r="BC38" s="161"/>
      <c r="BD38" s="161"/>
      <c r="BE38" s="161"/>
      <c r="BF38" s="161"/>
      <c r="BG38" s="35" t="str">
        <f>IF('Для розрахунку'!AZ38&lt;0,")"," ")</f>
        <v> </v>
      </c>
      <c r="BH38" s="42" t="str">
        <f>IF('Для розрахунку'!BI38&lt;0,"("," ")</f>
        <v> </v>
      </c>
      <c r="BI38" s="147" t="str">
        <f>IF('Для розрахунку'!BI38:BQ38&lt;&gt;0,ABS('Для розрахунку'!BI38:BQ38),"-")</f>
        <v>-</v>
      </c>
      <c r="BJ38" s="147"/>
      <c r="BK38" s="147"/>
      <c r="BL38" s="147"/>
      <c r="BM38" s="147"/>
      <c r="BN38" s="147"/>
      <c r="BO38" s="147"/>
      <c r="BP38" s="147"/>
      <c r="BQ38" s="147"/>
      <c r="BR38" s="41" t="str">
        <f>IF('Для розрахунку'!BI38&lt;0,")"," ")</f>
        <v> </v>
      </c>
      <c r="BS38" s="27"/>
    </row>
    <row r="39" spans="1:71" ht="13.5" customHeight="1">
      <c r="A39" s="27"/>
      <c r="B39" s="27"/>
      <c r="C39" s="183" t="s">
        <v>33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5"/>
      <c r="AU39" s="186">
        <v>2350</v>
      </c>
      <c r="AV39" s="187"/>
      <c r="AW39" s="187"/>
      <c r="AX39" s="188"/>
      <c r="AY39" s="149">
        <f>IF('Для розрахунку'!AY39:BG40&gt;0,'Для розрахунку'!AY39:BG40,"-")</f>
        <v>13248</v>
      </c>
      <c r="AZ39" s="150"/>
      <c r="BA39" s="150"/>
      <c r="BB39" s="150"/>
      <c r="BC39" s="150"/>
      <c r="BD39" s="150"/>
      <c r="BE39" s="150"/>
      <c r="BF39" s="150"/>
      <c r="BG39" s="151"/>
      <c r="BH39" s="155">
        <f>IF('Для розрахунку'!BH39:BR40&gt;0,'Для розрахунку'!BH39:BR40,"-")</f>
        <v>4653</v>
      </c>
      <c r="BI39" s="156"/>
      <c r="BJ39" s="156"/>
      <c r="BK39" s="156"/>
      <c r="BL39" s="156"/>
      <c r="BM39" s="156"/>
      <c r="BN39" s="156"/>
      <c r="BO39" s="156"/>
      <c r="BP39" s="156"/>
      <c r="BQ39" s="156"/>
      <c r="BR39" s="157"/>
      <c r="BS39" s="27"/>
    </row>
    <row r="40" spans="1:71" ht="13.5" customHeight="1">
      <c r="A40" s="27"/>
      <c r="B40" s="27"/>
      <c r="C40" s="192" t="s">
        <v>17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4"/>
      <c r="AU40" s="189"/>
      <c r="AV40" s="190"/>
      <c r="AW40" s="190"/>
      <c r="AX40" s="191"/>
      <c r="AY40" s="152"/>
      <c r="AZ40" s="153"/>
      <c r="BA40" s="153"/>
      <c r="BB40" s="153"/>
      <c r="BC40" s="153"/>
      <c r="BD40" s="153"/>
      <c r="BE40" s="153"/>
      <c r="BF40" s="153"/>
      <c r="BG40" s="154"/>
      <c r="BH40" s="158"/>
      <c r="BI40" s="159"/>
      <c r="BJ40" s="159"/>
      <c r="BK40" s="159"/>
      <c r="BL40" s="159"/>
      <c r="BM40" s="159"/>
      <c r="BN40" s="159"/>
      <c r="BO40" s="159"/>
      <c r="BP40" s="159"/>
      <c r="BQ40" s="159"/>
      <c r="BR40" s="160"/>
      <c r="BS40" s="27"/>
    </row>
    <row r="41" spans="1:71" ht="13.5" customHeight="1">
      <c r="A41" s="27"/>
      <c r="B41" s="27"/>
      <c r="C41" s="180" t="s">
        <v>18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63">
        <v>2355</v>
      </c>
      <c r="AV41" s="163"/>
      <c r="AW41" s="163"/>
      <c r="AX41" s="163"/>
      <c r="AY41" s="34" t="s">
        <v>59</v>
      </c>
      <c r="AZ41" s="161" t="str">
        <f>IF('Для розрахунку'!AZ41:BF41&gt;0,'Для розрахунку'!AZ41:BF41,"-")</f>
        <v>-</v>
      </c>
      <c r="BA41" s="161"/>
      <c r="BB41" s="161"/>
      <c r="BC41" s="161"/>
      <c r="BD41" s="161"/>
      <c r="BE41" s="161"/>
      <c r="BF41" s="161"/>
      <c r="BG41" s="35" t="s">
        <v>60</v>
      </c>
      <c r="BH41" s="34" t="s">
        <v>59</v>
      </c>
      <c r="BI41" s="161" t="str">
        <f>IF('Для розрахунку'!BI41:BQ41&gt;0,'Для розрахунку'!BI41:BQ41,"-")</f>
        <v>-</v>
      </c>
      <c r="BJ41" s="161"/>
      <c r="BK41" s="161"/>
      <c r="BL41" s="161"/>
      <c r="BM41" s="161"/>
      <c r="BN41" s="161"/>
      <c r="BO41" s="161"/>
      <c r="BP41" s="161"/>
      <c r="BQ41" s="161"/>
      <c r="BR41" s="35" t="s">
        <v>60</v>
      </c>
      <c r="BS41" s="27"/>
    </row>
    <row r="42" spans="1:71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</row>
    <row r="45" spans="1:71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>
        <f>ABS(AZ37)</f>
        <v>2913</v>
      </c>
      <c r="BD45" s="27"/>
      <c r="BE45" s="181"/>
      <c r="BF45" s="181"/>
      <c r="BG45" s="181"/>
      <c r="BH45" s="181"/>
      <c r="BI45" s="181"/>
      <c r="BJ45" s="181"/>
      <c r="BK45" s="27"/>
      <c r="BL45" s="27"/>
      <c r="BM45" s="27"/>
      <c r="BN45" s="27"/>
      <c r="BO45" s="27"/>
      <c r="BP45" s="27"/>
      <c r="BQ45" s="27"/>
      <c r="BR45" s="27"/>
      <c r="BS45" s="27"/>
    </row>
    <row r="46" spans="1:71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</row>
    <row r="47" spans="1:7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</row>
    <row r="48" spans="1:7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</row>
    <row r="49" spans="1:7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</row>
    <row r="50" spans="1:7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</row>
    <row r="51" spans="1:7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</row>
    <row r="52" spans="1:7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</row>
    <row r="53" spans="1:7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</row>
    <row r="54" spans="1:71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</row>
    <row r="55" spans="1:71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</row>
    <row r="56" spans="1:71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</row>
    <row r="57" spans="1:71" ht="12.75">
      <c r="A57" s="27"/>
      <c r="B57" s="27"/>
      <c r="C57" s="170" t="s">
        <v>34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27"/>
    </row>
    <row r="58" spans="1:7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</row>
    <row r="59" spans="1:71" ht="51" customHeight="1">
      <c r="A59" s="27"/>
      <c r="B59" s="27"/>
      <c r="C59" s="162" t="s">
        <v>10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 t="s">
        <v>11</v>
      </c>
      <c r="AV59" s="162"/>
      <c r="AW59" s="162"/>
      <c r="AX59" s="162"/>
      <c r="AY59" s="162" t="s">
        <v>12</v>
      </c>
      <c r="AZ59" s="162"/>
      <c r="BA59" s="162"/>
      <c r="BB59" s="162"/>
      <c r="BC59" s="162"/>
      <c r="BD59" s="162"/>
      <c r="BE59" s="162"/>
      <c r="BF59" s="162"/>
      <c r="BG59" s="162"/>
      <c r="BH59" s="162" t="s">
        <v>13</v>
      </c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27"/>
    </row>
    <row r="60" spans="1:71" ht="13.5" customHeight="1">
      <c r="A60" s="27"/>
      <c r="B60" s="27"/>
      <c r="C60" s="162">
        <v>1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>
        <v>2</v>
      </c>
      <c r="AV60" s="162"/>
      <c r="AW60" s="162"/>
      <c r="AX60" s="162"/>
      <c r="AY60" s="162">
        <v>3</v>
      </c>
      <c r="AZ60" s="162"/>
      <c r="BA60" s="162"/>
      <c r="BB60" s="162"/>
      <c r="BC60" s="162"/>
      <c r="BD60" s="162"/>
      <c r="BE60" s="162"/>
      <c r="BF60" s="162"/>
      <c r="BG60" s="162"/>
      <c r="BH60" s="162">
        <v>4</v>
      </c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27"/>
    </row>
    <row r="61" spans="1:71" ht="13.5" customHeight="1">
      <c r="A61" s="27"/>
      <c r="B61" s="27"/>
      <c r="C61" s="179" t="s">
        <v>35</v>
      </c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63">
        <v>2400</v>
      </c>
      <c r="AV61" s="163"/>
      <c r="AW61" s="163"/>
      <c r="AX61" s="163"/>
      <c r="AY61" s="43" t="str">
        <f>IF('Для розрахунку'!AZ58&lt;0,"("," ")</f>
        <v> </v>
      </c>
      <c r="AZ61" s="148" t="str">
        <f>IF('Для розрахунку'!AZ58:BF58&lt;&gt;0,ABS('Для розрахунку'!AZ58:BF58),"-")</f>
        <v>-</v>
      </c>
      <c r="BA61" s="148"/>
      <c r="BB61" s="148"/>
      <c r="BC61" s="148"/>
      <c r="BD61" s="148"/>
      <c r="BE61" s="148"/>
      <c r="BF61" s="148"/>
      <c r="BG61" s="44" t="str">
        <f>IF('Для розрахунку'!AZ58&lt;0,")"," ")</f>
        <v> </v>
      </c>
      <c r="BH61" s="43" t="str">
        <f>IF('Для розрахунку'!BI58&lt;0,"("," ")</f>
        <v> </v>
      </c>
      <c r="BI61" s="148" t="str">
        <f>IF('Для розрахунку'!BI58:BQ58&lt;&gt;0,ABS('Для розрахунку'!BI58:BQ58),"-")</f>
        <v>-</v>
      </c>
      <c r="BJ61" s="148"/>
      <c r="BK61" s="148"/>
      <c r="BL61" s="148"/>
      <c r="BM61" s="148"/>
      <c r="BN61" s="148"/>
      <c r="BO61" s="148"/>
      <c r="BP61" s="148"/>
      <c r="BQ61" s="148"/>
      <c r="BR61" s="44" t="str">
        <f>IF('Для розрахунку'!BI58&lt;0,")"," ")</f>
        <v> </v>
      </c>
      <c r="BS61" s="27"/>
    </row>
    <row r="62" spans="1:71" ht="13.5" customHeight="1">
      <c r="A62" s="27"/>
      <c r="B62" s="27"/>
      <c r="C62" s="179" t="s">
        <v>36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63">
        <v>2405</v>
      </c>
      <c r="AV62" s="163"/>
      <c r="AW62" s="163"/>
      <c r="AX62" s="163"/>
      <c r="AY62" s="43" t="str">
        <f>IF('Для розрахунку'!AZ59&lt;0,"("," ")</f>
        <v> </v>
      </c>
      <c r="AZ62" s="148" t="str">
        <f>IF('Для розрахунку'!AZ59:BF59&lt;&gt;0,ABS('Для розрахунку'!AZ59:BF59),"-")</f>
        <v>-</v>
      </c>
      <c r="BA62" s="148"/>
      <c r="BB62" s="148"/>
      <c r="BC62" s="148"/>
      <c r="BD62" s="148"/>
      <c r="BE62" s="148"/>
      <c r="BF62" s="148"/>
      <c r="BG62" s="44" t="str">
        <f>IF('Для розрахунку'!AZ59&lt;0,")"," ")</f>
        <v> </v>
      </c>
      <c r="BH62" s="43" t="str">
        <f>IF('Для розрахунку'!BI59&lt;0,"("," ")</f>
        <v> </v>
      </c>
      <c r="BI62" s="148" t="str">
        <f>IF('Для розрахунку'!BI59:BQ59&lt;&gt;0,ABS('Для розрахунку'!BI59:BQ59),"-")</f>
        <v>-</v>
      </c>
      <c r="BJ62" s="148"/>
      <c r="BK62" s="148"/>
      <c r="BL62" s="148"/>
      <c r="BM62" s="148"/>
      <c r="BN62" s="148"/>
      <c r="BO62" s="148"/>
      <c r="BP62" s="148"/>
      <c r="BQ62" s="148"/>
      <c r="BR62" s="44" t="str">
        <f>IF('Для розрахунку'!BI59&lt;0,")"," ")</f>
        <v> </v>
      </c>
      <c r="BS62" s="27"/>
    </row>
    <row r="63" spans="1:71" ht="13.5" customHeight="1">
      <c r="A63" s="27"/>
      <c r="B63" s="27"/>
      <c r="C63" s="179" t="s">
        <v>37</v>
      </c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62">
        <v>2410</v>
      </c>
      <c r="AV63" s="162"/>
      <c r="AW63" s="162"/>
      <c r="AX63" s="162"/>
      <c r="AY63" s="43" t="str">
        <f>IF('Для розрахунку'!AZ60&lt;0,"("," ")</f>
        <v> </v>
      </c>
      <c r="AZ63" s="148" t="str">
        <f>IF('Для розрахунку'!AZ60:BF60&lt;&gt;0,ABS('Для розрахунку'!AZ60:BF60),"-")</f>
        <v>-</v>
      </c>
      <c r="BA63" s="148"/>
      <c r="BB63" s="148"/>
      <c r="BC63" s="148"/>
      <c r="BD63" s="148"/>
      <c r="BE63" s="148"/>
      <c r="BF63" s="148"/>
      <c r="BG63" s="44" t="str">
        <f>IF('Для розрахунку'!AZ60&lt;0,")"," ")</f>
        <v> </v>
      </c>
      <c r="BH63" s="43" t="str">
        <f>IF('Для розрахунку'!BI60&lt;0,"("," ")</f>
        <v> </v>
      </c>
      <c r="BI63" s="148" t="str">
        <f>IF('Для розрахунку'!BI60:BQ60&lt;&gt;0,ABS('Для розрахунку'!BI60:BQ60),"-")</f>
        <v>-</v>
      </c>
      <c r="BJ63" s="148"/>
      <c r="BK63" s="148"/>
      <c r="BL63" s="148"/>
      <c r="BM63" s="148"/>
      <c r="BN63" s="148"/>
      <c r="BO63" s="148"/>
      <c r="BP63" s="148"/>
      <c r="BQ63" s="148"/>
      <c r="BR63" s="44" t="str">
        <f>IF('Для розрахунку'!BI60&lt;0,")"," ")</f>
        <v> </v>
      </c>
      <c r="BS63" s="27"/>
    </row>
    <row r="64" spans="1:71" ht="13.5" customHeight="1">
      <c r="A64" s="27"/>
      <c r="B64" s="27"/>
      <c r="C64" s="179" t="s">
        <v>38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63">
        <v>2415</v>
      </c>
      <c r="AV64" s="163"/>
      <c r="AW64" s="163"/>
      <c r="AX64" s="163"/>
      <c r="AY64" s="43" t="str">
        <f>IF('Для розрахунку'!AZ61&lt;0,"("," ")</f>
        <v> </v>
      </c>
      <c r="AZ64" s="148" t="str">
        <f>IF('Для розрахунку'!AZ61:BF61&lt;&gt;0,ABS('Для розрахунку'!AZ61:BF61),"-")</f>
        <v>-</v>
      </c>
      <c r="BA64" s="148"/>
      <c r="BB64" s="148"/>
      <c r="BC64" s="148"/>
      <c r="BD64" s="148"/>
      <c r="BE64" s="148"/>
      <c r="BF64" s="148"/>
      <c r="BG64" s="44" t="str">
        <f>IF('Для розрахунку'!AZ61&lt;0,")"," ")</f>
        <v> </v>
      </c>
      <c r="BH64" s="43" t="str">
        <f>IF('Для розрахунку'!BI61&lt;0,"("," ")</f>
        <v> </v>
      </c>
      <c r="BI64" s="148" t="str">
        <f>IF('Для розрахунку'!BI61:BQ61&lt;&gt;0,ABS('Для розрахунку'!BI61:BQ61),"-")</f>
        <v>-</v>
      </c>
      <c r="BJ64" s="148"/>
      <c r="BK64" s="148"/>
      <c r="BL64" s="148"/>
      <c r="BM64" s="148"/>
      <c r="BN64" s="148"/>
      <c r="BO64" s="148"/>
      <c r="BP64" s="148"/>
      <c r="BQ64" s="148"/>
      <c r="BR64" s="44" t="str">
        <f>IF('Для розрахунку'!BI61&lt;0,")"," ")</f>
        <v> </v>
      </c>
      <c r="BS64" s="27"/>
    </row>
    <row r="65" spans="1:71" ht="13.5" customHeight="1">
      <c r="A65" s="27"/>
      <c r="B65" s="27"/>
      <c r="C65" s="179" t="s">
        <v>39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63">
        <v>2445</v>
      </c>
      <c r="AV65" s="163"/>
      <c r="AW65" s="163"/>
      <c r="AX65" s="163"/>
      <c r="AY65" s="43" t="str">
        <f>IF('Для розрахунку'!AZ62&lt;0,"("," ")</f>
        <v> </v>
      </c>
      <c r="AZ65" s="148" t="str">
        <f>IF('Для розрахунку'!AZ62:BF62&lt;&gt;0,ABS('Для розрахунку'!AZ62:BF62),"-")</f>
        <v>-</v>
      </c>
      <c r="BA65" s="148"/>
      <c r="BB65" s="148"/>
      <c r="BC65" s="148"/>
      <c r="BD65" s="148"/>
      <c r="BE65" s="148"/>
      <c r="BF65" s="148"/>
      <c r="BG65" s="44" t="str">
        <f>IF('Для розрахунку'!AZ62&lt;0,")"," ")</f>
        <v> </v>
      </c>
      <c r="BH65" s="43" t="str">
        <f>IF('Для розрахунку'!BI62&lt;0,"("," ")</f>
        <v> </v>
      </c>
      <c r="BI65" s="148" t="str">
        <f>IF('Для розрахунку'!BI62:BQ62&lt;&gt;0,ABS('Для розрахунку'!BI62:BQ62),"-")</f>
        <v>-</v>
      </c>
      <c r="BJ65" s="148"/>
      <c r="BK65" s="148"/>
      <c r="BL65" s="148"/>
      <c r="BM65" s="148"/>
      <c r="BN65" s="148"/>
      <c r="BO65" s="148"/>
      <c r="BP65" s="148"/>
      <c r="BQ65" s="148"/>
      <c r="BR65" s="44" t="str">
        <f>IF('Для розрахунку'!BI62&lt;0,")"," ")</f>
        <v> </v>
      </c>
      <c r="BS65" s="27"/>
    </row>
    <row r="66" spans="1:71" ht="13.5" customHeight="1">
      <c r="A66" s="27"/>
      <c r="B66" s="27"/>
      <c r="C66" s="177" t="s">
        <v>40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8">
        <v>2450</v>
      </c>
      <c r="AV66" s="178"/>
      <c r="AW66" s="178"/>
      <c r="AX66" s="178"/>
      <c r="AY66" s="43" t="str">
        <f>IF('Для розрахунку'!AZ63&lt;0,"("," ")</f>
        <v> </v>
      </c>
      <c r="AZ66" s="148" t="str">
        <f>IF('Для розрахунку'!AZ63:BF63&lt;&gt;0,ABS('Для розрахунку'!AZ63:BF63),"-")</f>
        <v>-</v>
      </c>
      <c r="BA66" s="148"/>
      <c r="BB66" s="148"/>
      <c r="BC66" s="148"/>
      <c r="BD66" s="148"/>
      <c r="BE66" s="148"/>
      <c r="BF66" s="148"/>
      <c r="BG66" s="44" t="str">
        <f>IF('Для розрахунку'!AZ63&lt;0,")"," ")</f>
        <v> </v>
      </c>
      <c r="BH66" s="43" t="str">
        <f>IF('Для розрахунку'!BI63&lt;0,"("," ")</f>
        <v> </v>
      </c>
      <c r="BI66" s="148" t="str">
        <f>IF('Для розрахунку'!BI63:BQ63&lt;&gt;0,ABS('Для розрахунку'!BI63:BQ63),"-")</f>
        <v>-</v>
      </c>
      <c r="BJ66" s="148"/>
      <c r="BK66" s="148"/>
      <c r="BL66" s="148"/>
      <c r="BM66" s="148"/>
      <c r="BN66" s="148"/>
      <c r="BO66" s="148"/>
      <c r="BP66" s="148"/>
      <c r="BQ66" s="148"/>
      <c r="BR66" s="44" t="str">
        <f>IF('Для розрахунку'!BI63&lt;0,")"," ")</f>
        <v> </v>
      </c>
      <c r="BS66" s="27"/>
    </row>
    <row r="67" spans="1:71" ht="13.5" customHeight="1">
      <c r="A67" s="27"/>
      <c r="B67" s="27"/>
      <c r="C67" s="173" t="s">
        <v>41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64">
        <v>2455</v>
      </c>
      <c r="AV67" s="164"/>
      <c r="AW67" s="164"/>
      <c r="AX67" s="164"/>
      <c r="AY67" s="43" t="str">
        <f>IF('Для розрахунку'!AZ64&lt;0,"("," ")</f>
        <v> </v>
      </c>
      <c r="AZ67" s="148" t="str">
        <f>IF('Для розрахунку'!AZ64:BF64&lt;&gt;0,ABS('Для розрахунку'!AZ64:BF64),"-")</f>
        <v>-</v>
      </c>
      <c r="BA67" s="148"/>
      <c r="BB67" s="148"/>
      <c r="BC67" s="148"/>
      <c r="BD67" s="148"/>
      <c r="BE67" s="148"/>
      <c r="BF67" s="148"/>
      <c r="BG67" s="44" t="str">
        <f>IF('Для розрахунку'!AZ64&lt;0,")"," ")</f>
        <v> </v>
      </c>
      <c r="BH67" s="43" t="str">
        <f>IF('Для розрахунку'!BI64&lt;0,"("," ")</f>
        <v> </v>
      </c>
      <c r="BI67" s="148" t="str">
        <f>IF('Для розрахунку'!BI64:BQ64&lt;&gt;0,ABS('Для розрахунку'!BI64:BQ64),"-")</f>
        <v>-</v>
      </c>
      <c r="BJ67" s="148"/>
      <c r="BK67" s="148"/>
      <c r="BL67" s="148"/>
      <c r="BM67" s="148"/>
      <c r="BN67" s="148"/>
      <c r="BO67" s="148"/>
      <c r="BP67" s="148"/>
      <c r="BQ67" s="148"/>
      <c r="BR67" s="44" t="str">
        <f>IF('Для розрахунку'!BI64&lt;0,")"," ")</f>
        <v> </v>
      </c>
      <c r="BS67" s="27"/>
    </row>
    <row r="68" spans="1:71" ht="13.5" customHeight="1">
      <c r="A68" s="27"/>
      <c r="B68" s="27"/>
      <c r="C68" s="171" t="s">
        <v>42</v>
      </c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6">
        <v>2460</v>
      </c>
      <c r="AV68" s="176"/>
      <c r="AW68" s="176"/>
      <c r="AX68" s="176"/>
      <c r="AY68" s="43" t="str">
        <f>IF('Для розрахунку'!AZ65&lt;0,"("," ")</f>
        <v> </v>
      </c>
      <c r="AZ68" s="148" t="str">
        <f>IF('Для розрахунку'!AZ65:BF65&lt;&gt;0,ABS('Для розрахунку'!AZ65:BF65),"-")</f>
        <v>-</v>
      </c>
      <c r="BA68" s="148"/>
      <c r="BB68" s="148"/>
      <c r="BC68" s="148"/>
      <c r="BD68" s="148"/>
      <c r="BE68" s="148"/>
      <c r="BF68" s="148"/>
      <c r="BG68" s="44" t="str">
        <f>IF('Для розрахунку'!AZ65&lt;0,")"," ")</f>
        <v> </v>
      </c>
      <c r="BH68" s="43" t="str">
        <f>IF('Для розрахунку'!BI65&lt;0,"("," ")</f>
        <v> </v>
      </c>
      <c r="BI68" s="148" t="str">
        <f>IF('Для розрахунку'!BI65:BQ65&lt;&gt;0,ABS('Для розрахунку'!BI65:BQ65),"-")</f>
        <v>-</v>
      </c>
      <c r="BJ68" s="148"/>
      <c r="BK68" s="148"/>
      <c r="BL68" s="148"/>
      <c r="BM68" s="148"/>
      <c r="BN68" s="148"/>
      <c r="BO68" s="148"/>
      <c r="BP68" s="148"/>
      <c r="BQ68" s="148"/>
      <c r="BR68" s="44" t="str">
        <f>IF('Для розрахунку'!BI65&lt;0,")"," ")</f>
        <v> </v>
      </c>
      <c r="BS68" s="27"/>
    </row>
    <row r="69" spans="1:71" ht="13.5" customHeight="1">
      <c r="A69" s="27"/>
      <c r="B69" s="27"/>
      <c r="C69" s="171" t="s">
        <v>43</v>
      </c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6">
        <v>2465</v>
      </c>
      <c r="AV69" s="176"/>
      <c r="AW69" s="176"/>
      <c r="AX69" s="176"/>
      <c r="AY69" s="43" t="str">
        <f>IF('Для розрахунку'!AZ66&lt;0,"("," ")</f>
        <v> </v>
      </c>
      <c r="AZ69" s="148">
        <v>1147</v>
      </c>
      <c r="BA69" s="148"/>
      <c r="BB69" s="148"/>
      <c r="BC69" s="148"/>
      <c r="BD69" s="148"/>
      <c r="BE69" s="148"/>
      <c r="BF69" s="148"/>
      <c r="BG69" s="44" t="str">
        <f>IF('Для розрахунку'!AZ66&lt;0,")"," ")</f>
        <v> </v>
      </c>
      <c r="BH69" s="43" t="str">
        <f>IF('Для розрахунку'!BI66&lt;0,"("," ")</f>
        <v> </v>
      </c>
      <c r="BI69" s="148">
        <v>1596</v>
      </c>
      <c r="BJ69" s="148"/>
      <c r="BK69" s="148"/>
      <c r="BL69" s="148"/>
      <c r="BM69" s="148"/>
      <c r="BN69" s="148"/>
      <c r="BO69" s="148"/>
      <c r="BP69" s="148"/>
      <c r="BQ69" s="148"/>
      <c r="BR69" s="44" t="str">
        <f>IF('Для розрахунку'!BI66&lt;0,")"," ")</f>
        <v> </v>
      </c>
      <c r="BS69" s="27"/>
    </row>
    <row r="70" spans="1:71" ht="12.75">
      <c r="A70" s="27"/>
      <c r="B70" s="27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27"/>
    </row>
    <row r="71" spans="1:71" ht="12.75">
      <c r="A71" s="27"/>
      <c r="B71" s="27"/>
      <c r="C71" s="175" t="s">
        <v>44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27"/>
    </row>
    <row r="72" spans="1:71" ht="12.75">
      <c r="A72" s="27"/>
      <c r="B72" s="27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27"/>
    </row>
    <row r="73" spans="1:71" ht="51.75" customHeight="1">
      <c r="A73" s="27"/>
      <c r="B73" s="27"/>
      <c r="C73" s="174" t="s">
        <v>45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 t="s">
        <v>11</v>
      </c>
      <c r="AV73" s="174"/>
      <c r="AW73" s="174"/>
      <c r="AX73" s="174"/>
      <c r="AY73" s="174" t="s">
        <v>12</v>
      </c>
      <c r="AZ73" s="174"/>
      <c r="BA73" s="174"/>
      <c r="BB73" s="174"/>
      <c r="BC73" s="174"/>
      <c r="BD73" s="174"/>
      <c r="BE73" s="174"/>
      <c r="BF73" s="174"/>
      <c r="BG73" s="174"/>
      <c r="BH73" s="174" t="s">
        <v>13</v>
      </c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27"/>
    </row>
    <row r="74" spans="1:71" ht="13.5" customHeight="1">
      <c r="A74" s="27"/>
      <c r="B74" s="27"/>
      <c r="C74" s="174">
        <v>1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>
        <v>2</v>
      </c>
      <c r="AV74" s="174"/>
      <c r="AW74" s="174"/>
      <c r="AX74" s="174"/>
      <c r="AY74" s="163">
        <v>3</v>
      </c>
      <c r="AZ74" s="163"/>
      <c r="BA74" s="163"/>
      <c r="BB74" s="163"/>
      <c r="BC74" s="163"/>
      <c r="BD74" s="163"/>
      <c r="BE74" s="163"/>
      <c r="BF74" s="163"/>
      <c r="BG74" s="163"/>
      <c r="BH74" s="174">
        <v>4</v>
      </c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27"/>
    </row>
    <row r="75" spans="1:71" ht="13.5" customHeight="1">
      <c r="A75" s="27"/>
      <c r="B75" s="27"/>
      <c r="C75" s="173" t="s">
        <v>46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4">
        <v>2500</v>
      </c>
      <c r="AV75" s="174"/>
      <c r="AW75" s="174"/>
      <c r="AX75" s="174"/>
      <c r="AY75" s="163">
        <f>IF('Для розрахунку'!AY72:BG72&gt;0,'Для розрахунку'!AY72:BG72,"-")</f>
        <v>116314</v>
      </c>
      <c r="AZ75" s="163"/>
      <c r="BA75" s="163"/>
      <c r="BB75" s="163"/>
      <c r="BC75" s="163"/>
      <c r="BD75" s="163"/>
      <c r="BE75" s="163"/>
      <c r="BF75" s="163"/>
      <c r="BG75" s="163"/>
      <c r="BH75" s="164">
        <f>IF('Для розрахунку'!BH72:BR72&gt;0,'Для розрахунку'!BH72:BR72,"-")</f>
        <v>91523</v>
      </c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27"/>
    </row>
    <row r="76" spans="1:71" ht="13.5" customHeight="1">
      <c r="A76" s="27"/>
      <c r="B76" s="27"/>
      <c r="C76" s="173" t="s">
        <v>47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4">
        <v>2505</v>
      </c>
      <c r="AV76" s="174"/>
      <c r="AW76" s="174"/>
      <c r="AX76" s="174"/>
      <c r="AY76" s="163">
        <f>IF('Для розрахунку'!AY73:BG73&gt;0,'Для розрахунку'!AY73:BG73,"-")</f>
        <v>33583</v>
      </c>
      <c r="AZ76" s="163"/>
      <c r="BA76" s="163"/>
      <c r="BB76" s="163"/>
      <c r="BC76" s="163"/>
      <c r="BD76" s="163"/>
      <c r="BE76" s="163"/>
      <c r="BF76" s="163"/>
      <c r="BG76" s="163"/>
      <c r="BH76" s="164">
        <f>IF('Для розрахунку'!BH73:BR73&gt;0,'Для розрахунку'!BH73:BR73,"-")</f>
        <v>23122</v>
      </c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27"/>
    </row>
    <row r="77" spans="1:71" ht="13.5" customHeight="1">
      <c r="A77" s="27"/>
      <c r="B77" s="27"/>
      <c r="C77" s="173" t="s">
        <v>48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4">
        <v>2510</v>
      </c>
      <c r="AV77" s="174"/>
      <c r="AW77" s="174"/>
      <c r="AX77" s="174"/>
      <c r="AY77" s="163">
        <f>IF('Для розрахунку'!AY74:BG74&gt;0,'Для розрахунку'!AY74:BG74,"-")</f>
        <v>8277</v>
      </c>
      <c r="AZ77" s="163"/>
      <c r="BA77" s="163"/>
      <c r="BB77" s="163"/>
      <c r="BC77" s="163"/>
      <c r="BD77" s="163"/>
      <c r="BE77" s="163"/>
      <c r="BF77" s="163"/>
      <c r="BG77" s="163"/>
      <c r="BH77" s="164">
        <f>IF('Для розрахунку'!BH74:BR74&gt;0,'Для розрахунку'!BH74:BR74,"-")</f>
        <v>5958</v>
      </c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27"/>
    </row>
    <row r="78" spans="1:71" ht="13.5" customHeight="1">
      <c r="A78" s="27"/>
      <c r="B78" s="27"/>
      <c r="C78" s="173" t="s">
        <v>49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4">
        <v>2515</v>
      </c>
      <c r="AV78" s="174"/>
      <c r="AW78" s="174"/>
      <c r="AX78" s="174"/>
      <c r="AY78" s="163">
        <f>IF('Для розрахунку'!AY75:BG75&gt;0,'Для розрахунку'!AY75:BG75,"-")</f>
        <v>12731</v>
      </c>
      <c r="AZ78" s="163"/>
      <c r="BA78" s="163"/>
      <c r="BB78" s="163"/>
      <c r="BC78" s="163"/>
      <c r="BD78" s="163"/>
      <c r="BE78" s="163"/>
      <c r="BF78" s="163"/>
      <c r="BG78" s="163"/>
      <c r="BH78" s="164">
        <f>IF('Для розрахунку'!BH75:BR75&gt;0,'Для розрахунку'!BH75:BR75,"-")</f>
        <v>7479</v>
      </c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27"/>
    </row>
    <row r="79" spans="1:71" ht="13.5" customHeight="1">
      <c r="A79" s="27"/>
      <c r="B79" s="27"/>
      <c r="C79" s="173" t="s">
        <v>22</v>
      </c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4">
        <v>2520</v>
      </c>
      <c r="AV79" s="174"/>
      <c r="AW79" s="174"/>
      <c r="AX79" s="174"/>
      <c r="AY79" s="163">
        <f>IF('Для розрахунку'!AY76:BG76&gt;0,'Для розрахунку'!AY76:BG76,"-")</f>
        <v>8226</v>
      </c>
      <c r="AZ79" s="163"/>
      <c r="BA79" s="163"/>
      <c r="BB79" s="163"/>
      <c r="BC79" s="163"/>
      <c r="BD79" s="163"/>
      <c r="BE79" s="163"/>
      <c r="BF79" s="163"/>
      <c r="BG79" s="163"/>
      <c r="BH79" s="164">
        <f>IF('Для розрахунку'!BH76:BR76&gt;0,'Для розрахунку'!BH76:BR76,"-")</f>
        <v>5974</v>
      </c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27"/>
    </row>
    <row r="80" spans="1:71" ht="13.5" customHeight="1">
      <c r="A80" s="27"/>
      <c r="B80" s="27"/>
      <c r="C80" s="171" t="s">
        <v>50</v>
      </c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2">
        <v>2550</v>
      </c>
      <c r="AV80" s="172"/>
      <c r="AW80" s="172"/>
      <c r="AX80" s="172"/>
      <c r="AY80" s="163">
        <f>IF('Для розрахунку'!AY77:BG77&gt;0,'Для розрахунку'!AY77:BG77,"-")</f>
        <v>179131</v>
      </c>
      <c r="AZ80" s="163"/>
      <c r="BA80" s="163"/>
      <c r="BB80" s="163"/>
      <c r="BC80" s="163"/>
      <c r="BD80" s="163"/>
      <c r="BE80" s="163"/>
      <c r="BF80" s="163"/>
      <c r="BG80" s="163"/>
      <c r="BH80" s="164">
        <f>IF('Для розрахунку'!BH77:BR77&gt;0,'Для розрахунку'!BH77:BR77,"-")</f>
        <v>134056</v>
      </c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27"/>
    </row>
    <row r="81" spans="1:71" ht="12.75">
      <c r="A81" s="27"/>
      <c r="B81" s="27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27"/>
    </row>
    <row r="82" spans="1:71" ht="12.75">
      <c r="A82" s="27"/>
      <c r="B82" s="27"/>
      <c r="C82" s="170" t="s">
        <v>51</v>
      </c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27"/>
    </row>
    <row r="83" spans="1:7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</row>
    <row r="84" spans="1:71" ht="53.25" customHeight="1">
      <c r="A84" s="27"/>
      <c r="B84" s="27"/>
      <c r="C84" s="162" t="s">
        <v>45</v>
      </c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 t="s">
        <v>11</v>
      </c>
      <c r="AV84" s="162"/>
      <c r="AW84" s="162"/>
      <c r="AX84" s="162"/>
      <c r="AY84" s="162" t="s">
        <v>12</v>
      </c>
      <c r="AZ84" s="162"/>
      <c r="BA84" s="162"/>
      <c r="BB84" s="162"/>
      <c r="BC84" s="162"/>
      <c r="BD84" s="162"/>
      <c r="BE84" s="162"/>
      <c r="BF84" s="162"/>
      <c r="BG84" s="162"/>
      <c r="BH84" s="162" t="s">
        <v>13</v>
      </c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27"/>
    </row>
    <row r="85" spans="1:71" ht="13.5" customHeight="1">
      <c r="A85" s="27"/>
      <c r="B85" s="27"/>
      <c r="C85" s="162">
        <v>1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>
        <v>2</v>
      </c>
      <c r="AV85" s="162"/>
      <c r="AW85" s="162"/>
      <c r="AX85" s="162"/>
      <c r="AY85" s="162">
        <v>3</v>
      </c>
      <c r="AZ85" s="162"/>
      <c r="BA85" s="162"/>
      <c r="BB85" s="162"/>
      <c r="BC85" s="162"/>
      <c r="BD85" s="162"/>
      <c r="BE85" s="162"/>
      <c r="BF85" s="162"/>
      <c r="BG85" s="162"/>
      <c r="BH85" s="162">
        <v>4</v>
      </c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27"/>
    </row>
    <row r="86" spans="1:71" ht="13.5" customHeight="1">
      <c r="A86" s="27"/>
      <c r="B86" s="27"/>
      <c r="C86" s="169" t="s">
        <v>52</v>
      </c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2">
        <v>2600</v>
      </c>
      <c r="AV86" s="162"/>
      <c r="AW86" s="162"/>
      <c r="AX86" s="162"/>
      <c r="AY86" s="163">
        <f>IF('Для розрахунку'!AY83:BG83&gt;0,'Для розрахунку'!AY83:BG83,"-")</f>
        <v>38871334</v>
      </c>
      <c r="AZ86" s="163"/>
      <c r="BA86" s="163"/>
      <c r="BB86" s="163"/>
      <c r="BC86" s="163"/>
      <c r="BD86" s="163"/>
      <c r="BE86" s="163"/>
      <c r="BF86" s="163"/>
      <c r="BG86" s="163"/>
      <c r="BH86" s="164">
        <f>IF('Для розрахунку'!BH83:BR83&gt;0,'Для розрахунку'!BH83:BR83,"-")</f>
        <v>38871334</v>
      </c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27"/>
    </row>
    <row r="87" spans="1:71" ht="13.5" customHeight="1">
      <c r="A87" s="27"/>
      <c r="B87" s="27"/>
      <c r="C87" s="169" t="s">
        <v>53</v>
      </c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2">
        <v>2605</v>
      </c>
      <c r="AV87" s="162"/>
      <c r="AW87" s="162"/>
      <c r="AX87" s="162"/>
      <c r="AY87" s="163">
        <f>IF('Для розрахунку'!AY84:BG84&gt;0,'Для розрахунку'!AY84:BG84,"-")</f>
        <v>38871334</v>
      </c>
      <c r="AZ87" s="163"/>
      <c r="BA87" s="163"/>
      <c r="BB87" s="163"/>
      <c r="BC87" s="163"/>
      <c r="BD87" s="163"/>
      <c r="BE87" s="163"/>
      <c r="BF87" s="163"/>
      <c r="BG87" s="163"/>
      <c r="BH87" s="164">
        <f>IF('Для розрахунку'!BH84:BR84&gt;0,'Для розрахунку'!BH84:BR84,"-")</f>
        <v>38871334</v>
      </c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27"/>
    </row>
    <row r="88" spans="1:71" ht="13.5" customHeight="1">
      <c r="A88" s="27"/>
      <c r="B88" s="27"/>
      <c r="C88" s="169" t="s">
        <v>54</v>
      </c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2">
        <v>2610</v>
      </c>
      <c r="AV88" s="162"/>
      <c r="AW88" s="162"/>
      <c r="AX88" s="162"/>
      <c r="AY88" s="43" t="str">
        <f>IF('Для розрахунку'!AY85&lt;0,"("," ")</f>
        <v> </v>
      </c>
      <c r="AZ88" s="148">
        <v>0.01050497</v>
      </c>
      <c r="BA88" s="148"/>
      <c r="BB88" s="148"/>
      <c r="BC88" s="148"/>
      <c r="BD88" s="148"/>
      <c r="BE88" s="148"/>
      <c r="BF88" s="148"/>
      <c r="BG88" s="44" t="str">
        <f>IF('Для розрахунку'!AY85&lt;0,")"," ")</f>
        <v> </v>
      </c>
      <c r="BH88" s="38" t="str">
        <f>IF('Для розрахунку'!BI85&lt;0,"("," ")</f>
        <v> </v>
      </c>
      <c r="BI88" s="166">
        <f>IF('Для розрахунку'!BI85:BQ85=0,"-",ABS('Для розрахунку'!BI85:BQ85))</f>
        <v>0.11970260655319934</v>
      </c>
      <c r="BJ88" s="166"/>
      <c r="BK88" s="166"/>
      <c r="BL88" s="166"/>
      <c r="BM88" s="166"/>
      <c r="BN88" s="166"/>
      <c r="BO88" s="166"/>
      <c r="BP88" s="166"/>
      <c r="BQ88" s="166"/>
      <c r="BR88" s="39" t="str">
        <f>IF('Для розрахунку'!BI85&lt;0,")"," ")</f>
        <v> </v>
      </c>
      <c r="BS88" s="27"/>
    </row>
    <row r="89" spans="1:71" ht="13.5" customHeight="1">
      <c r="A89" s="27"/>
      <c r="B89" s="27"/>
      <c r="C89" s="169" t="s">
        <v>55</v>
      </c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2">
        <v>2615</v>
      </c>
      <c r="AV89" s="162"/>
      <c r="AW89" s="162"/>
      <c r="AX89" s="162"/>
      <c r="AY89" s="43" t="str">
        <f>IF('Для розрахунку'!AZ86&lt;0,"("," ")</f>
        <v> </v>
      </c>
      <c r="AZ89" s="165">
        <f>IF('Для розрахунку'!AZ86:BF86=0,"-",ABS('Для розрахунку'!AZ86:BF86))</f>
        <v>0.3408167056988577</v>
      </c>
      <c r="BA89" s="165"/>
      <c r="BB89" s="165"/>
      <c r="BC89" s="165"/>
      <c r="BD89" s="165"/>
      <c r="BE89" s="165"/>
      <c r="BF89" s="165"/>
      <c r="BG89" s="44" t="str">
        <f>IF('Для розрахунку'!AZ86&lt;0,")"," ")</f>
        <v> </v>
      </c>
      <c r="BH89" s="38" t="str">
        <f>IF('Для розрахунку'!BI86&lt;0,"("," ")</f>
        <v> </v>
      </c>
      <c r="BI89" s="166">
        <f>IF('Для розрахунку'!BI86:BQ86=0,"-",ABS('Для розрахунку'!BI86:BQ86))</f>
        <v>0.11970260655319934</v>
      </c>
      <c r="BJ89" s="166"/>
      <c r="BK89" s="166"/>
      <c r="BL89" s="166"/>
      <c r="BM89" s="166"/>
      <c r="BN89" s="166"/>
      <c r="BO89" s="166"/>
      <c r="BP89" s="166"/>
      <c r="BQ89" s="166"/>
      <c r="BR89" s="39" t="str">
        <f>IF('Для розрахунку'!BI86&lt;0,")"," ")</f>
        <v> </v>
      </c>
      <c r="BS89" s="27"/>
    </row>
    <row r="90" spans="1:71" ht="13.5" customHeight="1">
      <c r="A90" s="27"/>
      <c r="B90" s="27"/>
      <c r="C90" s="169" t="s">
        <v>56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2">
        <v>2650</v>
      </c>
      <c r="AV90" s="162"/>
      <c r="AW90" s="162"/>
      <c r="AX90" s="162"/>
      <c r="AY90" s="163" t="str">
        <f>IF('Для розрахунку'!AY87:BG87&gt;0,'Для розрахунку'!AY87:BG87,"-")</f>
        <v>-</v>
      </c>
      <c r="AZ90" s="163"/>
      <c r="BA90" s="163"/>
      <c r="BB90" s="163"/>
      <c r="BC90" s="163"/>
      <c r="BD90" s="163"/>
      <c r="BE90" s="163"/>
      <c r="BF90" s="163"/>
      <c r="BG90" s="163"/>
      <c r="BH90" s="164" t="str">
        <f>IF('Для розрахунку'!BH87:BR87&gt;0,'Для розрахунку'!BH87:BR87,"-")</f>
        <v>-</v>
      </c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27"/>
    </row>
    <row r="91" spans="1:7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</row>
    <row r="92" spans="1:71" ht="13.5" customHeight="1">
      <c r="A92" s="27"/>
      <c r="B92" s="27"/>
      <c r="C92" s="167" t="s">
        <v>57</v>
      </c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</row>
    <row r="93" spans="1:71" ht="9.75" customHeight="1">
      <c r="A93" s="27"/>
      <c r="B93" s="27"/>
      <c r="C93" s="4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</row>
    <row r="94" spans="1:71" ht="13.5" customHeight="1">
      <c r="A94" s="27"/>
      <c r="B94" s="27"/>
      <c r="C94" s="168" t="s">
        <v>58</v>
      </c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</row>
    <row r="95" spans="1:7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</row>
    <row r="96" spans="1:7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</row>
    <row r="97" spans="1:7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</row>
    <row r="98" spans="1:7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</row>
    <row r="99" spans="1:7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</row>
    <row r="100" spans="1:7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</row>
    <row r="101" spans="1:7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</row>
    <row r="102" spans="1:7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</row>
    <row r="103" spans="1:7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</row>
    <row r="104" spans="1:7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</row>
    <row r="105" spans="1:7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</row>
    <row r="106" spans="1:7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</row>
  </sheetData>
  <sheetProtection/>
  <mergeCells count="234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12:BS12"/>
    <mergeCell ref="C14:AT14"/>
    <mergeCell ref="AU14:AX14"/>
    <mergeCell ref="AY14:BG14"/>
    <mergeCell ref="BH14:BR14"/>
    <mergeCell ref="CA9:CD10"/>
    <mergeCell ref="AP10:AW10"/>
    <mergeCell ref="AX10:BI10"/>
    <mergeCell ref="BJ10:BR10"/>
    <mergeCell ref="C16:AT16"/>
    <mergeCell ref="AU16:AX16"/>
    <mergeCell ref="AY16:BG16"/>
    <mergeCell ref="BH16:BR16"/>
    <mergeCell ref="C15:AT15"/>
    <mergeCell ref="AU15:AX15"/>
    <mergeCell ref="AY15:BG15"/>
    <mergeCell ref="BH15:BR15"/>
    <mergeCell ref="C18:AT18"/>
    <mergeCell ref="AU18:AX19"/>
    <mergeCell ref="AY18:BG19"/>
    <mergeCell ref="BH18:BR19"/>
    <mergeCell ref="C19:AT19"/>
    <mergeCell ref="C17:AT17"/>
    <mergeCell ref="AU17:AX17"/>
    <mergeCell ref="AZ17:BF17"/>
    <mergeCell ref="BI17:BQ17"/>
    <mergeCell ref="C21:AT21"/>
    <mergeCell ref="AU21:AX21"/>
    <mergeCell ref="AY21:BG21"/>
    <mergeCell ref="BH21:BR21"/>
    <mergeCell ref="C20:AT20"/>
    <mergeCell ref="AU20:AX20"/>
    <mergeCell ref="AZ20:BF20"/>
    <mergeCell ref="BI20:BQ20"/>
    <mergeCell ref="C23:AT23"/>
    <mergeCell ref="AU23:AX23"/>
    <mergeCell ref="AZ23:BF23"/>
    <mergeCell ref="BI23:BQ23"/>
    <mergeCell ref="C22:AT22"/>
    <mergeCell ref="AU22:AX22"/>
    <mergeCell ref="AZ22:BF22"/>
    <mergeCell ref="BI22:BQ22"/>
    <mergeCell ref="C25:AT25"/>
    <mergeCell ref="AU25:AX26"/>
    <mergeCell ref="AY25:BG26"/>
    <mergeCell ref="BH25:BR26"/>
    <mergeCell ref="C26:AT26"/>
    <mergeCell ref="C24:AT24"/>
    <mergeCell ref="AU24:AX24"/>
    <mergeCell ref="AZ24:BF24"/>
    <mergeCell ref="BI24:BQ24"/>
    <mergeCell ref="C28:AT28"/>
    <mergeCell ref="AU28:AX28"/>
    <mergeCell ref="AY28:BG28"/>
    <mergeCell ref="BH28:BR28"/>
    <mergeCell ref="C27:AT27"/>
    <mergeCell ref="AU27:AX27"/>
    <mergeCell ref="AZ27:BF27"/>
    <mergeCell ref="BI27:BQ27"/>
    <mergeCell ref="C30:AT30"/>
    <mergeCell ref="AU30:AX30"/>
    <mergeCell ref="AY30:BG30"/>
    <mergeCell ref="BH30:BR30"/>
    <mergeCell ref="C29:AT29"/>
    <mergeCell ref="AU29:AX29"/>
    <mergeCell ref="AY29:BG29"/>
    <mergeCell ref="BH29:BR29"/>
    <mergeCell ref="C32:AT32"/>
    <mergeCell ref="AU32:AX32"/>
    <mergeCell ref="AZ32:BF32"/>
    <mergeCell ref="BI32:BQ32"/>
    <mergeCell ref="C31:AT31"/>
    <mergeCell ref="AU31:AX31"/>
    <mergeCell ref="AZ31:BF31"/>
    <mergeCell ref="BI31:BQ31"/>
    <mergeCell ref="C34:AT34"/>
    <mergeCell ref="AU34:AX35"/>
    <mergeCell ref="AY34:BG35"/>
    <mergeCell ref="BH34:BR35"/>
    <mergeCell ref="C35:AT35"/>
    <mergeCell ref="C33:AT33"/>
    <mergeCell ref="AU33:AX33"/>
    <mergeCell ref="AZ33:BF33"/>
    <mergeCell ref="BI33:BQ33"/>
    <mergeCell ref="AZ37:BF37"/>
    <mergeCell ref="BI37:BQ37"/>
    <mergeCell ref="C36:AT36"/>
    <mergeCell ref="AU36:AX36"/>
    <mergeCell ref="AZ36:BF36"/>
    <mergeCell ref="BI36:BQ36"/>
    <mergeCell ref="C38:AT38"/>
    <mergeCell ref="AU38:AX38"/>
    <mergeCell ref="C39:AT39"/>
    <mergeCell ref="AU39:AX40"/>
    <mergeCell ref="C40:AT40"/>
    <mergeCell ref="C37:AT37"/>
    <mergeCell ref="AU37:AX37"/>
    <mergeCell ref="AU63:AX63"/>
    <mergeCell ref="AU61:AX61"/>
    <mergeCell ref="C41:AT41"/>
    <mergeCell ref="AU41:AX41"/>
    <mergeCell ref="AZ41:BF41"/>
    <mergeCell ref="C57:BR57"/>
    <mergeCell ref="BE45:BJ45"/>
    <mergeCell ref="BI41:BQ41"/>
    <mergeCell ref="C59:AT59"/>
    <mergeCell ref="AU59:AX59"/>
    <mergeCell ref="BI63:BQ63"/>
    <mergeCell ref="C60:AT60"/>
    <mergeCell ref="AU60:AX60"/>
    <mergeCell ref="AY60:BG60"/>
    <mergeCell ref="BH60:BR60"/>
    <mergeCell ref="C61:AT61"/>
    <mergeCell ref="AZ63:BF63"/>
    <mergeCell ref="C62:AT62"/>
    <mergeCell ref="AU62:AX62"/>
    <mergeCell ref="C63:AT63"/>
    <mergeCell ref="AZ66:BF66"/>
    <mergeCell ref="BI66:BQ66"/>
    <mergeCell ref="C64:AT64"/>
    <mergeCell ref="AU64:AX64"/>
    <mergeCell ref="C65:AT65"/>
    <mergeCell ref="AU65:AX65"/>
    <mergeCell ref="C67:AT67"/>
    <mergeCell ref="AU67:AX67"/>
    <mergeCell ref="AZ67:BF67"/>
    <mergeCell ref="BI67:BQ67"/>
    <mergeCell ref="BI64:BQ64"/>
    <mergeCell ref="BI65:BQ65"/>
    <mergeCell ref="C66:AT66"/>
    <mergeCell ref="AU66:AX66"/>
    <mergeCell ref="AZ64:BF64"/>
    <mergeCell ref="AZ65:BF65"/>
    <mergeCell ref="AZ69:BF69"/>
    <mergeCell ref="BI69:BQ69"/>
    <mergeCell ref="AZ68:BF68"/>
    <mergeCell ref="BI68:BQ68"/>
    <mergeCell ref="C68:AT68"/>
    <mergeCell ref="AU68:AX68"/>
    <mergeCell ref="C69:AT69"/>
    <mergeCell ref="AU69:AX69"/>
    <mergeCell ref="C74:AT74"/>
    <mergeCell ref="AU74:AX74"/>
    <mergeCell ref="AY74:BG74"/>
    <mergeCell ref="BH74:BR74"/>
    <mergeCell ref="C71:BR71"/>
    <mergeCell ref="C73:AT73"/>
    <mergeCell ref="AU73:AX73"/>
    <mergeCell ref="AY73:BG73"/>
    <mergeCell ref="BH73:BR73"/>
    <mergeCell ref="C76:AT76"/>
    <mergeCell ref="AU76:AX76"/>
    <mergeCell ref="AY76:BG76"/>
    <mergeCell ref="BH76:BR76"/>
    <mergeCell ref="C75:AT75"/>
    <mergeCell ref="AU75:AX75"/>
    <mergeCell ref="AY75:BG75"/>
    <mergeCell ref="BH75:BR75"/>
    <mergeCell ref="C78:AT78"/>
    <mergeCell ref="AU78:AX78"/>
    <mergeCell ref="AY78:BG78"/>
    <mergeCell ref="BH78:BR78"/>
    <mergeCell ref="C77:AT77"/>
    <mergeCell ref="AU77:AX77"/>
    <mergeCell ref="AY77:BG77"/>
    <mergeCell ref="BH77:BR77"/>
    <mergeCell ref="C80:AT80"/>
    <mergeCell ref="AU80:AX80"/>
    <mergeCell ref="AY80:BG80"/>
    <mergeCell ref="BH80:BR80"/>
    <mergeCell ref="C79:AT79"/>
    <mergeCell ref="AU79:AX79"/>
    <mergeCell ref="AY79:BG79"/>
    <mergeCell ref="BH79:BR79"/>
    <mergeCell ref="C85:AT85"/>
    <mergeCell ref="AU85:AX85"/>
    <mergeCell ref="AY85:BG85"/>
    <mergeCell ref="BH85:BR85"/>
    <mergeCell ref="C82:BR82"/>
    <mergeCell ref="C84:AT84"/>
    <mergeCell ref="AU84:AX84"/>
    <mergeCell ref="AY84:BG84"/>
    <mergeCell ref="BH84:BR84"/>
    <mergeCell ref="AY86:BG86"/>
    <mergeCell ref="BH86:BR86"/>
    <mergeCell ref="C87:AT87"/>
    <mergeCell ref="AU87:AX87"/>
    <mergeCell ref="AY87:BG87"/>
    <mergeCell ref="BH87:BR87"/>
    <mergeCell ref="C86:AT86"/>
    <mergeCell ref="AU86:AX86"/>
    <mergeCell ref="C92:R92"/>
    <mergeCell ref="C94:R94"/>
    <mergeCell ref="C88:AT88"/>
    <mergeCell ref="AU88:AX88"/>
    <mergeCell ref="C89:AT89"/>
    <mergeCell ref="AU89:AX89"/>
    <mergeCell ref="C90:AT90"/>
    <mergeCell ref="AU90:AX90"/>
    <mergeCell ref="AY90:BG90"/>
    <mergeCell ref="BH90:BR90"/>
    <mergeCell ref="AZ88:BF88"/>
    <mergeCell ref="AZ89:BF89"/>
    <mergeCell ref="BI88:BQ88"/>
    <mergeCell ref="BI89:BQ89"/>
    <mergeCell ref="BI38:BQ38"/>
    <mergeCell ref="AZ61:BF61"/>
    <mergeCell ref="AZ62:BF62"/>
    <mergeCell ref="BI61:BQ61"/>
    <mergeCell ref="BI62:BQ62"/>
    <mergeCell ref="AY39:BG40"/>
    <mergeCell ref="BH39:BR40"/>
    <mergeCell ref="AZ38:BF38"/>
    <mergeCell ref="AY59:BG59"/>
    <mergeCell ref="BH59:BR59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user1</cp:lastModifiedBy>
  <cp:lastPrinted>2016-11-01T06:41:03Z</cp:lastPrinted>
  <dcterms:created xsi:type="dcterms:W3CDTF">2013-03-11T10:34:23Z</dcterms:created>
  <dcterms:modified xsi:type="dcterms:W3CDTF">2018-01-29T11:31:34Z</dcterms:modified>
  <cp:category/>
  <cp:version/>
  <cp:contentType/>
  <cp:contentStatus/>
</cp:coreProperties>
</file>